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emf" ContentType="image/x-emf"/>
  <Default Extension="svg" ContentType="image/svg+xml"/>
  <Default Extension="tiff" ContentType="image/tiff"/>
  <Default Extension="tif" ContentType="image/tiff"/>
  <Default Extension="jpeg" ContentType="image/jpeg"/>
  <Default Extension="bmp" ContentType="application/x-bmp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Default Extension="gif" ContentType="image/gif"/>
  <Default Extension="jpg" ContentType="image/jpeg"/>
  <Override PartName="/xl/worksheets/sheet5.xml" ContentType="application/vnd.openxmlformats-officedocument.spreadsheetml.worksheet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app.xml" ContentType="application/vnd.openxmlformats-officedocument.extended-properties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6.xml" ContentType="application/vnd.openxmlformats-officedocument.drawing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7.xml" ContentType="application/vnd.openxmlformats-officedocument.spreadsheetml.worksheet+xml"/>
  <Override PartName="/xl/drawings/drawing1.xml" ContentType="application/vnd.openxmlformats-officedocument.drawing+xml"/>
  <Override PartName="/xl/worksheets/sheet6.xml" ContentType="application/vnd.openxmlformats-officedocument.spreadsheetml.worksheet+xml"/>
  <Override PartName="/docProps/core.xml" ContentType="application/vnd.openxmlformats-package.core-propertie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5.xml" ContentType="application/vnd.openxmlformats-officedocument.drawing+xml"/>
</Types>
</file>

<file path=_rels/.rels><?xml version="1.0" encoding="UTF-8" standalone="yes"?>
<Relationships
    xmlns="http://schemas.openxmlformats.org/package/2006/relationships"><Relationship Id="rId1" Type="http://schemas.openxmlformats.org/officeDocument/2006/relationships/extended-properties" Target="docProps/app.xml"/><Relationship Id="rId3" Type="http://schemas.openxmlformats.org/officeDocument/2006/relationships/officeDocument" Target="xl/workbook.xml"/><Relationship Id="rId2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/>
  <bookViews>
    <workbookView xWindow="2680" yWindow="1500" windowWidth="28240" windowHeight="17440" xr2:uid="{752BAC88-3D22-6345-9E5D-6A586CA68B77}"/>
  </bookViews>
  <sheets>
    <sheet name="总览" sheetId="1" r:id="rId1"/>
    <sheet name="1" sheetId="2" r:id="rId2"/>
    <sheet name="12" sheetId="3" r:id="rId3"/>
    <sheet name="14" sheetId="4" r:id="rId4"/>
    <sheet name="15" sheetId="5" r:id="rId5"/>
    <sheet name="30" sheetId="6" r:id="rId6"/>
    <sheet name="31" sheetId="7" r:id="rId7"/>
  </sheets>
  <calcPr calcId="0"/>
</workbook>
</file>

<file path=xl/sharedStrings.xml><?xml version="1.0" encoding="utf-8"?>
<sst xmlns="http://schemas.openxmlformats.org/spreadsheetml/2006/main">
  <si>
    <t>序号</t>
  </si>
  <si>
    <t>标题</t>
  </si>
  <si>
    <t>北京时间</t>
  </si>
  <si>
    <t>更新人员</t>
  </si>
  <si>
    <t>类型</t>
  </si>
  <si>
    <t>前端</t>
  </si>
  <si>
    <t>是否需要
复盘</t>
  </si>
  <si>
    <t>复盘结论</t>
  </si>
  <si>
    <t>备注</t>
  </si>
  <si>
    <t>秘鲁H5上线 (2025/03/19 16:30:00) 更新内容：
所有自研游戏引用引擎地址更换为 https://jugaslot.com/games/cocos_static_libs/cocos2d-js-min.js</t>
  </si>
  <si>
    <t>陈苏熙</t>
  </si>
  <si>
    <t>BUG修复</t>
  </si>
  <si>
    <t>H5</t>
  </si>
  <si>
    <t>否</t>
  </si>
  <si>
    <r>
      <rPr>
        <color rgb="FFFFFFFF"/>
        <sz val="10"/>
      </rPr>
      <t xml:space="preserve">所有自研游戏引用引擎地址更换为 </t>
    </r>
    <r>
      <rPr>
        <color theme="10"/>
        <u/>
        <sz val="10"/>
      </rPr>
      <t xml:space="preserve">https://jugaslot.com/games/cocos_static_libs/cocos2d-js-min.js</t>
    </r>
  </si>
  <si>
    <t xml:space="preserve"> </t>
  </si>
  <si>
    <t>秘鲁H5上线 (2025/03/13 20:20:00) 更新内容：
1.pp pg游戏 首充清理玩家未完成的多回合记录，防止玩家突破风控(方案优化)</t>
  </si>
  <si>
    <t>谢国良</t>
  </si>
  <si>
    <t>1.pp pg游戏 首充清理玩家未完成的多回合记录，防止玩家突破风控(方案优化)</t>
  </si>
  <si>
    <t>秘鲁H5上线 (2025/03/13 20:20:00) 更新内容：
1、轮盘，野牛，黄金派对，发财龙，野狼黄金游戏修复游戏中首充时断线重连数据未清除的bug。</t>
  </si>
  <si>
    <t>李欣</t>
  </si>
  <si>
    <t>1、轮盘，野牛，黄金派对，发财龙，野狼黄金游戏修复游戏中首充时断线重连数据未清除的bug。</t>
  </si>
  <si>
    <t>秘鲁H5上线 (2025/03/13 16:50:00) 更新内容：
DB更新游戏内首充到账身金和免费提款额切换优化方案</t>
  </si>
  <si>
    <t>郑燕飞</t>
  </si>
  <si>
    <t>功能优化</t>
  </si>
  <si>
    <t>DB更新游戏内首充到账身金和免费提款额切换优化方案</t>
  </si>
  <si>
    <t>秘鲁H5上线 (2025/03/07 13:47:00) 更新内容：
1、修复玩家充值填写完信息后按键无反应的问题</t>
  </si>
  <si>
    <t>王子腾</t>
  </si>
  <si>
    <t>1、修复玩家充值填写完信息后按键无反应的问题</t>
  </si>
  <si>
    <t>秘鲁H5上线 (2025/03/07 13:47:00) 更新内容：
1、IFrame游戏加载卡住修复</t>
  </si>
  <si>
    <t>陶俊华</t>
  </si>
  <si>
    <t>1、IFrame游戏加载卡住修复</t>
  </si>
  <si>
    <t>秘鲁H5上线 (2025/02/27 15:20:00) 更新内容：
1、成为VIP之后的流水才参与JP统计，并用于JP抽奖</t>
  </si>
  <si>
    <t>1、成为VIP之后的流水才参与JP统计，并用于JP抽奖</t>
  </si>
  <si>
    <t>秘鲁H5上线 (2025/02/21 15:00:00) 更新内容：
1、自研游戏保存多回合数据1个月，每次进入游戏房间清理其他游戏的回合记录</t>
  </si>
  <si>
    <t>1、自研游戏保存多回合数据1个月，每次进入游戏房间清理其他游戏的回合记录</t>
  </si>
  <si>
    <t>秘鲁H5上线 (2025/02/19 16:30:00) 更新内容：
1、野牛游1、pp pg游戏 首充清理玩家未完成的多回合记录，防止玩家突破风控(替换原redis scan方案)戏获得奖金额溢出问题修复</t>
  </si>
  <si>
    <t>1、野牛游1、pp pg游戏 首充清理玩家未完成的多回合记录，防止玩家突破风控(替换原redis scan方案)戏获得奖金额溢出问题修复</t>
  </si>
  <si>
    <t>秘鲁H5上线 (2025/01/16 17:13:00) 更新内容：
1、野牛游戏获得奖金额溢出问题修复</t>
  </si>
  <si>
    <t>董展(Mipawn),王子金,谢国良</t>
  </si>
  <si>
    <t>1、野牛游戏获得奖金额溢出问题修复</t>
  </si>
  <si>
    <t>秘鲁H5上线 (2025/01/16 17:13:00) 更新内容：
1、机器人客服号可切换备份</t>
  </si>
  <si>
    <t>1、机器人客服号可切换备份</t>
  </si>
  <si>
    <t>秘鲁H5上线 (2025/01/16 16:10:00) 更新内容：
1、H5服务新增db连接池功能，减少转发服务压力(全量）</t>
  </si>
  <si>
    <t>1、H5服务新增db连接池功能，减少转发服务压力(全量）</t>
  </si>
  <si>
    <t>秘鲁H5上线 (2025/01/15 15:30:00) 更新内容：
1、h5服务新增db连接池功能，减少转发服务压力(导入25%量）</t>
  </si>
  <si>
    <t>秘鲁H5上线 (2025/01/13 15:00:00) 更新内容：
1.修复充值金额有小数，在游戏房间内无法到账的问题</t>
  </si>
  <si>
    <t>秘鲁H5上线 (2025/01/13 16:00:00) 更新内容：
1、裂变提款限制提示语修改为当地语言</t>
  </si>
  <si>
    <t>秘鲁H5上线 (2025/01/02 15:30:00) 更新内容：
1. 修复crazy777游戏4次double成功后，只能获得第三次double奖励的bug。</t>
  </si>
  <si>
    <t>秘鲁H5上线 (2024/12/31 17:00:00) 更新内容：
1、 修复与uc连接异常断开，重连过程中，写分等记录丢失问题</t>
  </si>
  <si>
    <t>谢国良
李欣</t>
  </si>
  <si>
    <t>秘鲁H5上线 (2024/12/31 15:30:00) 更新内容：
1、闪电游戏断线重连功能优化。断线后特殊状态保存缓存20秒，期间首充到账后清除缓存</t>
  </si>
  <si>
    <t>秘鲁H5上线 (2024/12/27 18:00:00) 更新内容：
1.新增PG游戏*18</t>
  </si>
  <si>
    <t>秘鲁H5上线 (2024/12/25 17:05:00) 更新内容：
1、自研子游戏修复加载页不显示logo的问题</t>
  </si>
  <si>
    <t>秘鲁H5上线 (2024/12/25 17:00:00) 更新内容：
1.uc H5服务上线linux版本(有负载，目前导入流量10%)</t>
  </si>
  <si>
    <t>秘鲁H5上线 (2024/12/24 19:30:00) 更新内容：
闪电游戏特殊模式断线后保存20秒</t>
  </si>
  <si>
    <t>游戏</t>
  </si>
  <si>
    <t>秘鲁H5上线 (2024/12/20 18:16:00) 更新内容：
1、新增PG游戏 * 6</t>
  </si>
  <si>
    <t>梁嘉轩
李欣
帅维城</t>
  </si>
  <si>
    <t>是</t>
  </si>
  <si>
    <t>秘鲁H5上线 (2024/12/19 14:50:00) 更新内容：
1、修复PG及PP子游戏登录程序因协议解释失败，导致用户卡在登录加载页面不动的问题</t>
  </si>
  <si>
    <t>秘鲁H5上线 (2024/12/17 11:26:00) 更新内容：
1、提款证件类型长度校验中，服务端新增CE和护照类型校验</t>
  </si>
  <si>
    <t>功能</t>
  </si>
  <si>
    <t>秘鲁H5上线 (2024/12/16 16:10:00) 更新内容：
1、引导用户加入TG频道曝光加强</t>
  </si>
  <si>
    <t>秘鲁H5上线 (2024/12/15 18:50:00) 更新内容：
1、修复发财龙倍数显示异常问题</t>
  </si>
  <si>
    <t>秘鲁H5上线 (2024/12/12 15:45:00) 更新内容：
1、修复h5pemain登出bug
2、修复jackpot抽奖后抽奖次数不更新bug
3、PP游戏支持菜单登出</t>
  </si>
  <si>
    <t>董展</t>
  </si>
  <si>
    <t>秘鲁H5上线 (2024/12/10 17:35:00) 更新内容：
客服OA和人工切换配置，以便紧急情况下可切换</t>
  </si>
  <si>
    <t>秘鲁H5上线 (2024/12/10 09:50:00) 更新内容：
修复PP所有子游戏，IOS手机没有音效及背景音乐的问题</t>
  </si>
  <si>
    <t>秘鲁H5上线 (2024/12/09 17:15:00) 更新内容：
1、首充后余额弹窗优化。更清晰地表达各种金额的作用
2、新用户注册的引导弹框可关闭
3、用户条款增加定期重置内容</t>
  </si>
  <si>
    <t>秘鲁H5上线 (2024/12/05 14:07:00) 更新内容：
1、机器人客服上线</t>
  </si>
  <si>
    <t>秘鲁H5上线 (2024/12/04 20:50:00) 更新内容：
1、修复IOS用户无法打开支付链接的bug
2、底部裂变导航栏名字更改，展示为秘鲁</t>
  </si>
  <si>
    <t>秘鲁H5上线 (2024/12/03 17:30:00) 更新内容：
1、PG游戏小浣熊购买后重连无法继续旋转问题修复</t>
  </si>
  <si>
    <t>秘鲁H5上线 (2024/12/03 16:45:00) 更新内容：
1、修复订阅链接传参丢失的问题
2、优化诱导功能请求数据的逻辑</t>
  </si>
  <si>
    <t>秘鲁H5上线 (2024/11/27 20:45:00) 更新内容：
1、修复轮盘子游戏快速点击转动导致的数值闪现和错位问题</t>
  </si>
  <si>
    <t>秘鲁H5上线 (2024-11-25 21:10) 更新内容：
修复用户订阅通知填备用链接时未携带userid无法成功发放奖励的BUG
</t>
  </si>
  <si>
    <t>秘鲁H5上线 (2024-11-23 15:35) 更新内容：
修复子游戏 Crazy777 同时点击多个 Double 可能导致收分异常的问题
</t>
  </si>
  <si>
    <t>秘鲁H5上线(2024-11-21 17:17)更新内容：
1、诱导 BUG 修复：进入首页后数据未及时获取导致的显示错误，奖励数值修改后提款失败导致的任务奖励错误
2、邮箱 BUG 修复：修复邮箱领取 jackpot、freecash类型邮件后，点击查看详情按钮黑屏的问题
3、自研子游戏加载页新增网页 LOGO 及加载动画
4、提款信息新增外国身份证、护照信息填写
5、第一次发起支付时新增证件信息填写
5、HOT 分类下游戏顺序调整
6、问卷 banner 下线</t>
  </si>
  <si>
    <t>董展
陶俊华</t>
  </si>
  <si>
    <t>秘鲁H5上线(2024-11-21 15:35)更新内容：
自研游戏加载页增加AFVN LOGO显示，兼容不同域名</t>
  </si>
  <si>
    <t>秘鲁H5上线(2024-11-21 14:50)更新内容：
修复了在PP和PG游戏中，玩家通过购买特殊模式有概率突破风控赢金币的问题</t>
  </si>
  <si>
    <t>秘鲁H5上线(2024-11-20 17:47)更新内容：
PP回合服务优化：降低小倍率回合被重复随机到的概率</t>
  </si>
  <si>
    <t>秘鲁H5上线(2024-11-20 14:31)更新内容：
古罗马、水果机、闪电、雷神、万圣节、轮盘、宝藏子游戏加入启动、加载、加载完成埋点事件，用于加载速率分析</t>
  </si>
  <si>
    <t>秘鲁H5上线 更新内容：
linux版本子游戏房间上线.目前更新pg游戏： 1)万胜狂欢夜;2)忍者VS武侍</t>
  </si>
  <si>
    <t>服务器</t>
  </si>
  <si>
    <t>秘鲁H5上线 更新内容：
秘鲁6个投放一致性机台功能上线（尚未投放）</t>
  </si>
  <si>
    <t>秘鲁H5上线 更新内容：
1、PP游戏 * 180 上线（包含3款指定游戏）
2、HOT分类游戏顺序调整</t>
  </si>
  <si>
    <t>梁嘉轩、谢国良、李欣</t>
  </si>
  <si>
    <t>秘鲁H5上线 更新内容：
1、提款交互优化（银行卡信息和个人信息分开输入）
2、信任元素图片修改优化（加载页+主页底部）
3、流水活动阶梯数值修改
4、诱导任务2及任务3奖励修改
5、游戏模糊素材图更新
6、首页banner更新，新增【喜爱游戏问卷】和【新游预告】</t>
  </si>
  <si>
    <t>秘鲁H5上线
pg游戏增加税收统计（差额2%），只累计，不影响用户奖励</t>
  </si>
  <si>
    <r>
      <rPr>
        <rFont val="Microsoft YaHei"/>
        <sz val="10"/>
      </rPr>
      <t xml:space="preserve">秘鲁H5上线</t>
    </r>
    <r>
      <t xml:space="preserve">
</t>
    </r>
    <r>
      <rPr>
        <b/>
        <rFont val="Microsoft YaHei"/>
        <sz val="10"/>
      </rPr>
      <t xml:space="preserve">1、新增whatsapp裂变</t>
    </r>
    <r>
      <t xml:space="preserve">
</t>
    </r>
    <r>
      <rPr>
        <rFont val="Microsoft YaHei"/>
        <sz val="10"/>
      </rPr>
      <t xml:space="preserve">2、新增飞机兑换码</t>
    </r>
  </si>
  <si>
    <t>秘鲁H5上线
1、所有提现页输入选项校验文案更新
2、dni等输入框新增失焦自动去除空格</t>
  </si>
  <si>
    <t>秘鲁更新
1、JP抽奖调整(算法基本保持与巴西一致)</t>
  </si>
  <si>
    <t>秘鲁H5上线
提现信息，证件号保存时校验证件号长度，若不符合8位数字时，toast提示</t>
  </si>
  <si>
    <t>秘鲁 H5 更新
1. 提现接口身份证长度8位验证(7pslot 7peslot均更新)
2. 提现接口账号长度验证 (7pslot 7peslot均更新)</t>
  </si>
  <si>
    <t>秘鲁H5 墨西哥版本迁移完成，开始投放</t>
  </si>
  <si>
    <t>原始森林，人数占比9%，付费占比1-2%，对整体数据无明显影响</t>
  </si>
  <si>
    <t>墨西哥W2A 于 7月30日上线了，流水活动优化复盘（原来打小丑流水可以抽JP，现在改为8个游戏）
1、7月20-30日人均流水1336，8月1日-10日人均流水1242，-94
2、7月20-30日总付费率25.75%，8月1日-10日总付费率25.14%，-0.61%
3、7月20-30日ARPPU263，8月1日-10日ARPPU271，+7.5
4、7月20-30日JP提款率58.58%，8月1日-10日JP提款率59.88%，+1.30%
5、7月20-30日JP提款金额率14.99%，8月1日-10日JP提款金额率16.25%，+1.26%
6、8月1日-10日留存比7月20-30日高，但是因为新增量级减少，不能100%确定
结论
1、流水活动优化，仅针对W2A用户，量级较少，对于流水和付费率提升没有效果
2、流水活动优化，带来更多的JP提款，提款会使用户付费金额和留存增加</t>
  </si>
  <si>
    <t>仅墨西哥W2A投放</t>
  </si>
  <si>
    <t>日期</t>
  </si>
  <si>
    <t>游戏人数</t>
  </si>
  <si>
    <t>vip人均流水</t>
  </si>
  <si>
    <t>付费人数</t>
  </si>
  <si>
    <t>付费比率</t>
  </si>
  <si>
    <t>充值金额</t>
  </si>
  <si>
    <t>ARPPU</t>
  </si>
  <si>
    <t>JP提款人数</t>
  </si>
  <si>
    <t>JP提款率</t>
  </si>
  <si>
    <t>JP提款金额</t>
  </si>
  <si>
    <t>人均提款</t>
  </si>
  <si>
    <t>提款金额比率</t>
  </si>
  <si>
    <t>7月20至7月30</t>
  </si>
  <si>
    <t>8月10日至8月10日</t>
  </si>
  <si>
    <t>对比</t>
  </si>
  <si>
    <t>墨西哥于8月6日上线
动物派对，cz777，发财兔，发财龙
1、参游：动物派对 1.5%，cz777 17%，发财兔 9%，发财龙 10%
2、流水：动物派对 0.1%，cz777 1.5%，发财兔 2.5%，发财龙 2.5%
3、消耗：动物派对 0.3%，cz777 3%，发财兔 7%，发财龙 6%
4、复购：动物派对 0.2%，cz777 5.5%，发财兔 2%，发财龙 3%
5、对于整体付费数据无明显提升
结论
墨西哥新增游戏并不是特别喜欢的类型，各项数据占比均偏低，对于大盘无明显影响</t>
  </si>
  <si>
    <t>墨西哥，每日登陆奖励优化数据复盘，8月6日，登陆奖励改为22点即可领取次日
1、8月6日之后，22/23点登陆奖励领取人数占比提升 14%
2、8月6日之后，22/23点在线游戏人数提占比升 3%
3、8月6日之后，22/23点在充值金额占比提升 1%
结论是，调整登陆奖励领取时间，对于引导用户行为是有效果的</t>
  </si>
  <si>
    <t>墨西哥h5，诱导3.0数据
1、功能漏斗，对比巴西数据，正常
2、27日上线后，vip次留和pwa投放 首日ROAS 数据，均有稳定提升</t>
  </si>
  <si/>
  <si>
    <t>10月8日 ，墨西哥尾号2，3使用新收银台
结论
1、新老收银台并无明显成功率差距</t>
  </si>
  <si>
    <t/>
  </si>
  <si>
    <t>10月8日 ，墨西哥尾号2，3使用新收银台</t>
  </si>
  <si>
    <t>结论</t>
  </si>
  <si>
    <t>1、新老收银台并无明显成功率差距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</si>
</sst>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yyyy/m/d h:mm:ss"/>
    <numFmt numFmtId="165" formatCode="yyyy/m/d h:mm:ss.0"/>
  </numFmts>
  <fonts count="69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u/>
      <sz val="10"/>
      <color theme="10"/>
      <name val="等线"/>
      <family val="2"/>
      <charset val="134"/>
      <scheme val="minor"/>
    </font>
    <font>
      <sz val="10"/>
      <color theme="1"/>
      <name val="等线"/>
      <family val="2"/>
      <charset val="134"/>
      <scheme val="minor"/>
    </font>
    <font>
      <sz val="10"/>
    </font>
    <font>
      <sz val="10"/>
      <name val="Microsoft YaHei"/>
    </font>
    <font>
      <sz val="12"/>
      <name val="Microsoft YaHei"/>
    </font>
    <font>
      <b/>
      <sz val="11"/>
      <name val="Microsoft YaHei"/>
    </font>
    <font>
      <b/>
      <sz val="10"/>
    </font>
    <font>
      <sz val="10"/>
      <color rgb="FFFF0000"/>
      <name val="Microsoft YaHei"/>
    </font>
    <font>
      <sz val="10"/>
      <color rgb="FFFFFFFF"/>
    </font>
    <font>
      <sz val="12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name val="Microsoft YaHei"/>
    </font>
  </fonts>
  <fills count="4">
    <fill>
      <patternFill patternType="none"/>
    </fill>
    <fill>
      <patternFill patternType="gray125"/>
    </fill>
    <fill>
      <patternFill patternType="solid">
        <fgColor rgb="FFFEE598"/>
      </patternFill>
    </fill>
    <fill>
      <patternFill patternType="solid">
        <fgColor rgb="FFFFFF00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100">
    <xf numFmtId="0" fontId="0" fillId="0" borderId="0" xfId="0">
      <alignment vertical="center"/>
    </xf>
    <xf numFmtId="0" fontId="2" fillId="0" borderId="0" xfId="1">
      <alignment vertical="center"/>
    </xf>
    <xf numFmtId="0" fontId="3" fillId="0" borderId="0" xfId="0" quotePrefix="1">
      <alignment vertical="center"/>
    </xf>
    <xf numFmtId="0" fontId="3" fillId="0" borderId="0" xfId="0">
      <alignment vertical="center" wrapText="1"/>
    </xf>
    <xf numFmtId="0" fontId="3" fillId="0" borderId="0" xfId="0">
      <alignment vertical="center"/>
    </xf>
    <xf numFmtId="0" fontId="4" fillId="0" borderId="1" xfId="0" applyFont="1" applyBorder="1" applyProtection="1">
      <alignment vertical="center"/>
    </xf>
    <xf numFmtId="0" fontId="5" fillId="0" borderId="1" xfId="0" applyFont="1" applyBorder="1" applyProtection="1">
      <alignment horizontal="center" vertical="center" wrapText="1"/>
    </xf>
    <xf numFmtId="0" fontId="4" fillId="0" borderId="0" xfId="0" applyFont="1">
      <alignment vertical="center"/>
    </xf>
    <xf numFmtId="0" fontId="6" fillId="2" borderId="1" xfId="0" applyFont="1" applyFill="1" applyBorder="1" applyProtection="1">
      <alignment horizontal="center" vertical="center"/>
    </xf>
    <xf numFmtId="0" fontId="5" fillId="0" borderId="1" xfId="0" applyFont="1" applyBorder="1" applyProtection="1">
      <alignment horizontal="center" vertical="center"/>
    </xf>
    <xf numFmtId="164" fontId="4" fillId="0" borderId="1" xfId="0" applyNumberFormat="1" applyFont="1" applyBorder="1" applyProtection="1">
      <alignment horizontal="center" vertical="center"/>
    </xf>
    <xf numFmtId="0" fontId="5" fillId="0" borderId="2" xfId="0" applyFont="1" applyBorder="1" applyProtection="1">
      <alignment horizontal="center" vertical="center"/>
    </xf>
    <xf numFmtId="0" fontId="7" fillId="0" borderId="1" xfId="0" applyFont="1" applyBorder="1" applyProtection="1">
      <alignment horizontal="center" vertical="center"/>
    </xf>
    <xf numFmtId="0" fontId="5" fillId="0" borderId="1" xfId="0" applyFont="1" applyBorder="1" applyProtection="1">
      <alignment horizontal="center" vertical="center"/>
    </xf>
    <xf numFmtId="0" fontId="4" fillId="0" borderId="3" xfId="0" applyFont="1" applyBorder="1" applyProtection="1">
      <alignment vertical="center"/>
    </xf>
    <xf numFmtId="0" fontId="4" fillId="0" borderId="0" xfId="0" applyFont="1">
      <alignment horizontal="center" vertical="center"/>
    </xf>
    <xf numFmtId="0" fontId="8" fillId="0" borderId="1" xfId="0" applyFont="1" applyBorder="1" applyProtection="1">
      <alignment horizontal="left" vertical="center"/>
    </xf>
    <xf numFmtId="10" fontId="5" fillId="0" borderId="1" xfId="0" applyNumberFormat="1" applyFont="1" applyBorder="1" applyProtection="1">
      <alignment horizontal="center" vertical="center"/>
    </xf>
    <xf numFmtId="0" fontId="9" fillId="3" borderId="1" xfId="0" applyFont="1" applyFill="1" applyBorder="1" applyProtection="1">
      <alignment horizontal="center" vertical="center"/>
    </xf>
    <xf numFmtId="0" fontId="8" fillId="0" borderId="1" xfId="0" applyFont="1" applyBorder="1" applyProtection="1">
      <alignment vertical="center"/>
    </xf>
    <xf numFmtId="10" fontId="9" fillId="3" borderId="1" xfId="0" applyNumberFormat="1" applyFont="1" applyFill="1" applyBorder="1" applyProtection="1">
      <alignment horizontal="center" vertical="center"/>
    </xf>
    <xf numFmtId="0" fontId="5" fillId="0" borderId="1" xfId="0" applyFont="1" applyBorder="1" applyProtection="1">
      <alignment horizontal="center" vertical="center"/>
    </xf>
    <xf numFmtId="0" fontId="5" fillId="0" borderId="1" xfId="0" applyFont="1" applyBorder="1" applyProtection="1">
      <alignment vertical="center" wrapText="1"/>
    </xf>
    <xf numFmtId="165" fontId="5" fillId="0" borderId="1" xfId="0" applyNumberFormat="1" applyFont="1" applyBorder="1" applyProtection="1">
      <alignment horizontal="center" vertical="center"/>
    </xf>
    <xf numFmtId="0" fontId="5" fillId="3" borderId="1" xfId="0" applyFont="1" applyFill="1" applyBorder="1" applyProtection="1">
      <alignment horizontal="center" vertical="center"/>
    </xf>
    <xf numFmtId="10" fontId="5" fillId="3" borderId="1" xfId="0" applyNumberFormat="1" applyFont="1" applyFill="1" applyBorder="1" applyProtection="1">
      <alignment horizontal="center" vertical="center"/>
    </xf>
    <xf numFmtId="0" fontId="10" fillId="0" borderId="0" xfId="0" applyFont="1">
      <alignment vertical="center"/>
    </xf>
    <xf numFmtId="165" fontId="5" fillId="0" borderId="1" xfId="0" applyNumberFormat="1" applyFont="1" applyBorder="1" applyProtection="1">
      <alignment horizontal="left" vertical="center"/>
    </xf>
    <xf numFmtId="165" fontId="4" fillId="0" borderId="0" xfId="0" applyNumberFormat="1" applyFont="1">
      <alignment horizontal="center" vertical="center"/>
    </xf>
    <xf numFmtId="0" fontId="6" fillId="2" borderId="4" xfId="0" applyFont="1" applyFill="1" applyBorder="1" applyProtection="1">
      <alignment horizontal="center" vertical="center"/>
    </xf>
    <xf numFmtId="0" fontId="5" fillId="0" borderId="5" xfId="0" applyFont="1" applyBorder="1" applyProtection="1">
      <alignment horizontal="center" vertical="center"/>
    </xf>
    <xf numFmtId="0" fontId="5" fillId="0" borderId="3" xfId="0" applyFont="1" applyBorder="1" applyProtection="1">
      <alignment horizontal="center" vertical="center"/>
    </xf>
    <xf numFmtId="0" fontId="4" fillId="0" borderId="0" xfId="0" applyFont="1">
      <alignment horizontal="center" vertical="center"/>
    </xf>
    <xf numFmtId="165" fontId="5" fillId="0" borderId="5" xfId="0" applyNumberFormat="1" applyFont="1" applyBorder="1" applyProtection="1">
      <alignment horizontal="center" vertical="center"/>
    </xf>
    <xf numFmtId="0" fontId="5" fillId="0" borderId="2" xfId="0" applyFont="1" applyBorder="1" applyProtection="1">
      <alignment vertical="center" wrapText="1"/>
    </xf>
    <xf numFmtId="165" fontId="4" fillId="0" borderId="1" xfId="0" applyNumberFormat="1" applyFont="1" applyBorder="1" applyProtection="1">
      <alignment horizontal="center" vertical="center"/>
    </xf>
    <xf numFmtId="0" fontId="4" fillId="0" borderId="1" xfId="0" applyFont="1" applyBorder="1" applyProtection="1">
      <alignment horizontal="center" vertical="center"/>
    </xf>
    <xf numFmtId="0" fontId="5" fillId="0" borderId="1" xfId="0" applyFont="1" applyBorder="1" applyProtection="1">
      <alignment horizontal="center" vertical="center" wrapText="1"/>
    </xf>
    <xf numFmtId="165" fontId="4" fillId="0" borderId="5" xfId="0" applyNumberFormat="1" applyFont="1" applyBorder="1" applyProtection="1">
      <alignment horizontal="center" vertical="center"/>
    </xf>
    <xf numFmtId="0" fontId="4" fillId="0" borderId="5" xfId="0" applyFont="1" applyBorder="1" applyProtection="1">
      <alignment horizontal="center" vertical="center"/>
    </xf>
    <xf numFmtId="0" fontId="5" fillId="0" borderId="6" xfId="0" applyFont="1" applyBorder="1" applyProtection="1">
      <alignment vertical="center" wrapText="1"/>
    </xf>
    <xf numFmtId="0" fontId="5" fillId="0" borderId="2" xfId="0" applyFont="1" applyBorder="1" applyProtection="1">
      <alignment horizontal="center" vertical="center" wrapText="1"/>
    </xf>
    <xf numFmtId="0" fontId="11" fillId="2" borderId="1" xfId="0" applyFont="1" applyFill="1" applyBorder="1" applyProtection="1">
      <alignment horizontal="center" vertical="center" wrapText="1"/>
    </xf>
    <xf numFmtId="0" fontId="12" fillId="0" borderId="2" xfId="0" applyFont="1" applyBorder="1" applyProtection="1">
      <alignment vertical="center" wrapText="1"/>
    </xf>
    <xf numFmtId="0" fontId="13" fillId="0" borderId="2" xfId="0" applyFont="1" applyBorder="1" applyProtection="1">
      <alignment vertical="center" wrapText="1"/>
    </xf>
    <xf numFmtId="0" fontId="14" fillId="0" borderId="2" xfId="0" applyFont="1" applyBorder="1" applyProtection="1">
      <alignment vertical="center" wrapText="1"/>
    </xf>
    <xf numFmtId="0" fontId="15" fillId="0" borderId="2" xfId="0" applyFont="1" applyBorder="1" applyProtection="1">
      <alignment vertical="center" wrapText="1"/>
    </xf>
    <xf numFmtId="0" fontId="16" fillId="0" borderId="2" xfId="0" applyFont="1" applyBorder="1" applyProtection="1">
      <alignment vertical="center" wrapText="1"/>
    </xf>
    <xf numFmtId="0" fontId="17" fillId="0" borderId="1" xfId="0" applyFont="1" applyBorder="1" applyProtection="1">
      <alignment vertical="center" wrapText="1"/>
    </xf>
    <xf numFmtId="0" fontId="18" fillId="0" borderId="1" xfId="0" applyFont="1" applyBorder="1" applyProtection="1">
      <alignment vertical="center" wrapText="1"/>
    </xf>
    <xf numFmtId="0" fontId="19" fillId="0" borderId="6" xfId="0" applyFont="1" applyBorder="1" applyProtection="1">
      <alignment vertical="center" wrapText="1"/>
    </xf>
    <xf numFmtId="0" fontId="20" fillId="0" borderId="2" xfId="0" applyFont="1" applyBorder="1" applyProtection="1">
      <alignment vertical="center" wrapText="1"/>
    </xf>
    <xf numFmtId="0" fontId="21" fillId="0" borderId="1" xfId="0" applyFont="1" applyBorder="1" applyProtection="1">
      <alignment vertical="center" wrapText="1"/>
    </xf>
    <xf numFmtId="0" fontId="22" fillId="0" borderId="1" xfId="0" applyFont="1" applyBorder="1" applyProtection="1">
      <alignment vertical="center" wrapText="1"/>
    </xf>
    <xf numFmtId="0" fontId="23" fillId="0" borderId="1" xfId="0" applyFont="1" applyBorder="1" applyProtection="1">
      <alignment vertical="center" wrapText="1"/>
    </xf>
    <xf numFmtId="0" fontId="24" fillId="0" borderId="1" xfId="0" applyFont="1" applyBorder="1" applyProtection="1">
      <alignment vertical="center" wrapText="1"/>
    </xf>
    <xf numFmtId="0" fontId="25" fillId="0" borderId="1" xfId="0" applyFont="1" applyBorder="1" applyProtection="1">
      <alignment vertical="center" wrapText="1"/>
    </xf>
    <xf numFmtId="0" fontId="26" fillId="0" borderId="1" xfId="0" applyFont="1" applyBorder="1" applyProtection="1">
      <alignment vertical="center" wrapText="1"/>
    </xf>
    <xf numFmtId="0" fontId="27" fillId="0" borderId="1" xfId="0" applyFont="1" applyBorder="1" applyProtection="1">
      <alignment vertical="center" wrapText="1"/>
    </xf>
    <xf numFmtId="0" fontId="28" fillId="0" borderId="1" xfId="0" applyFont="1" applyBorder="1" applyProtection="1">
      <alignment vertical="center" wrapText="1"/>
    </xf>
    <xf numFmtId="0" fontId="29" fillId="0" borderId="1" xfId="0" applyFont="1" applyBorder="1" applyProtection="1">
      <alignment horizontal="center" vertical="center" wrapText="1"/>
    </xf>
    <xf numFmtId="0" fontId="30" fillId="0" borderId="1" xfId="0" applyFont="1" applyBorder="1" applyProtection="1">
      <alignment vertical="center" wrapText="1"/>
    </xf>
    <xf numFmtId="0" fontId="31" fillId="0" borderId="1" xfId="0" applyFont="1" applyBorder="1" applyProtection="1">
      <alignment vertical="center" wrapText="1"/>
    </xf>
    <xf numFmtId="0" fontId="32" fillId="0" borderId="1" xfId="0" applyFont="1" applyBorder="1" applyProtection="1">
      <alignment vertical="center" wrapText="1"/>
    </xf>
    <xf numFmtId="0" fontId="33" fillId="0" borderId="1" xfId="0" applyFont="1" applyBorder="1" applyProtection="1">
      <alignment vertical="center" wrapText="1"/>
    </xf>
    <xf numFmtId="0" fontId="34" fillId="0" borderId="1" xfId="0" applyFont="1" applyBorder="1" applyProtection="1">
      <alignment vertical="center" wrapText="1"/>
    </xf>
    <xf numFmtId="0" fontId="35" fillId="0" borderId="1" xfId="0" applyFont="1" applyBorder="1" applyProtection="1">
      <alignment vertical="center" wrapText="1"/>
    </xf>
    <xf numFmtId="0" fontId="36" fillId="0" borderId="1" xfId="0" applyFont="1" applyBorder="1" applyProtection="1">
      <alignment horizontal="center" vertical="center" wrapText="1"/>
    </xf>
    <xf numFmtId="0" fontId="37" fillId="0" borderId="1" xfId="0" applyFont="1" applyBorder="1" applyProtection="1">
      <alignment vertical="center" wrapText="1"/>
    </xf>
    <xf numFmtId="0" fontId="38" fillId="0" borderId="1" xfId="0" applyFont="1" applyBorder="1" applyProtection="1">
      <alignment vertical="center" wrapText="1"/>
    </xf>
    <xf numFmtId="0" fontId="39" fillId="0" borderId="1" xfId="0" applyFont="1" applyBorder="1" applyProtection="1">
      <alignment vertical="center" wrapText="1"/>
    </xf>
    <xf numFmtId="0" fontId="40" fillId="0" borderId="1" xfId="0" applyFont="1" applyBorder="1" applyProtection="1">
      <alignment vertical="center" wrapText="1"/>
    </xf>
    <xf numFmtId="0" fontId="41" fillId="0" borderId="1" xfId="0" applyFont="1" applyBorder="1" applyProtection="1">
      <alignment vertical="center" wrapText="1"/>
    </xf>
    <xf numFmtId="0" fontId="42" fillId="0" borderId="1" xfId="0" applyFont="1" applyBorder="1" applyProtection="1">
      <alignment vertical="center" wrapText="1"/>
    </xf>
    <xf numFmtId="0" fontId="43" fillId="0" borderId="1" xfId="0" applyFont="1" applyBorder="1" applyProtection="1">
      <alignment vertical="center" wrapText="1"/>
    </xf>
    <xf numFmtId="0" fontId="44" fillId="0" borderId="1" xfId="0" applyFont="1" applyBorder="1" applyProtection="1">
      <alignment vertical="center" wrapText="1"/>
    </xf>
    <xf numFmtId="0" fontId="45" fillId="0" borderId="1" xfId="0" applyFont="1" applyBorder="1" applyProtection="1">
      <alignment vertical="center" wrapText="1"/>
    </xf>
    <xf numFmtId="0" fontId="46" fillId="0" borderId="1" xfId="0" applyFont="1" applyBorder="1" applyProtection="1">
      <alignment vertical="center" wrapText="1"/>
    </xf>
    <xf numFmtId="0" fontId="47" fillId="0" borderId="1" xfId="0" applyFont="1" applyBorder="1" applyProtection="1">
      <alignment vertical="center" wrapText="1"/>
    </xf>
    <xf numFmtId="165" fontId="48" fillId="0" borderId="1" xfId="0" applyNumberFormat="1" applyFont="1" applyBorder="1" applyProtection="1">
      <alignment horizontal="left" vertical="center" wrapText="1"/>
    </xf>
    <xf numFmtId="165" fontId="49" fillId="0" borderId="1" xfId="0" applyNumberFormat="1" applyFont="1" applyBorder="1" applyProtection="1">
      <alignment horizontal="left" vertical="center" wrapText="1"/>
    </xf>
    <xf numFmtId="165" fontId="50" fillId="0" borderId="1" xfId="0" applyNumberFormat="1" applyFont="1" applyBorder="1" applyProtection="1">
      <alignment horizontal="left" vertical="center" wrapText="1"/>
    </xf>
    <xf numFmtId="165" fontId="51" fillId="0" borderId="1" xfId="0" applyNumberFormat="1" applyFont="1" applyBorder="1" applyProtection="1">
      <alignment horizontal="left" vertical="center" wrapText="1"/>
    </xf>
    <xf numFmtId="165" fontId="52" fillId="0" borderId="1" xfId="0" applyNumberFormat="1" applyFont="1" applyBorder="1" applyProtection="1">
      <alignment horizontal="left" vertical="center" wrapText="1"/>
    </xf>
    <xf numFmtId="0" fontId="53" fillId="0" borderId="1" xfId="0" applyFont="1" applyBorder="1" applyProtection="1">
      <alignment horizontal="center" vertical="center" wrapText="1"/>
    </xf>
    <xf numFmtId="165" fontId="54" fillId="0" borderId="1" xfId="0" applyNumberFormat="1" applyFont="1" applyBorder="1" applyProtection="1">
      <alignment horizontal="left" vertical="center" wrapText="1"/>
    </xf>
    <xf numFmtId="165" fontId="55" fillId="0" borderId="1" xfId="0" applyNumberFormat="1" applyFont="1" applyBorder="1" applyProtection="1">
      <alignment horizontal="left" vertical="center" wrapText="1"/>
    </xf>
    <xf numFmtId="0" fontId="56" fillId="0" borderId="1" xfId="0" applyFont="1" applyBorder="1" applyProtection="1">
      <alignment horizontal="center" vertical="center" wrapText="1"/>
    </xf>
    <xf numFmtId="165" fontId="57" fillId="0" borderId="1" xfId="0" applyNumberFormat="1" applyFont="1" applyBorder="1" applyProtection="1">
      <alignment horizontal="left" vertical="center" wrapText="1"/>
    </xf>
    <xf numFmtId="165" fontId="58" fillId="0" borderId="1" xfId="0" applyNumberFormat="1" applyFont="1" applyBorder="1" applyProtection="1">
      <alignment horizontal="left" vertical="center" wrapText="1"/>
    </xf>
    <xf numFmtId="165" fontId="59" fillId="0" borderId="1" xfId="0" applyNumberFormat="1" applyFont="1" applyBorder="1" applyProtection="1">
      <alignment horizontal="left" vertical="center" wrapText="1"/>
    </xf>
    <xf numFmtId="165" fontId="60" fillId="0" borderId="1" xfId="0" applyNumberFormat="1" applyFont="1" applyBorder="1" applyProtection="1">
      <alignment horizontal="left" vertical="center" wrapText="1"/>
    </xf>
    <xf numFmtId="165" fontId="61" fillId="0" borderId="1" xfId="0" applyNumberFormat="1" applyFont="1" applyBorder="1" applyProtection="1">
      <alignment horizontal="left" vertical="center" wrapText="1"/>
    </xf>
    <xf numFmtId="165" fontId="62" fillId="0" borderId="1" xfId="0" applyNumberFormat="1" applyFont="1" applyBorder="1" applyProtection="1">
      <alignment horizontal="left" vertical="center" wrapText="1"/>
    </xf>
    <xf numFmtId="165" fontId="63" fillId="0" borderId="1" xfId="0" applyNumberFormat="1" applyFont="1" applyBorder="1" applyProtection="1">
      <alignment horizontal="left" vertical="center" wrapText="1"/>
    </xf>
    <xf numFmtId="165" fontId="64" fillId="0" borderId="1" xfId="0" applyNumberFormat="1" applyFont="1" applyBorder="1" applyProtection="1">
      <alignment horizontal="left" vertical="center" wrapText="1"/>
    </xf>
    <xf numFmtId="165" fontId="65" fillId="0" borderId="1" xfId="0" applyNumberFormat="1" applyFont="1" applyBorder="1" applyProtection="1">
      <alignment horizontal="left" vertical="center" wrapText="1"/>
    </xf>
    <xf numFmtId="165" fontId="66" fillId="0" borderId="1" xfId="0" applyNumberFormat="1" applyFont="1" applyBorder="1" applyProtection="1">
      <alignment horizontal="left" vertical="center" wrapText="1"/>
    </xf>
    <xf numFmtId="165" fontId="67" fillId="0" borderId="1" xfId="0" applyNumberFormat="1" applyFont="1" applyBorder="1" applyProtection="1">
      <alignment horizontal="left" vertical="center" wrapText="1"/>
    </xf>
    <xf numFmtId="165" fontId="68" fillId="0" borderId="1" xfId="0" applyNumberFormat="1" applyFont="1" applyBorder="1" applyProtection="1">
      <alignment horizontal="left" vertical="center" wrapText="1"/>
    </xf>
  </cellXfs>
  <cellStyles count="2">
    <cellStyle name="常规" xfId="0" builtinId="0"/>
    <cellStyle name="超链接" xfId="1" builtinId="8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
    xmlns="http://schemas.openxmlformats.org/package/2006/relationships"><Relationship Id="rId3" Type="http://schemas.openxmlformats.org/officeDocument/2006/relationships/worksheet" Target="worksheets/sheet3.xml"/><Relationship Id="rId1" Type="http://schemas.openxmlformats.org/officeDocument/2006/relationships/worksheet" Target="worksheets/sheet1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2" Type="http://schemas.openxmlformats.org/officeDocument/2006/relationships/worksheet" Target="worksheets/sheet2.xml"/><Relationship Id="rId9" Type="http://schemas.openxmlformats.org/officeDocument/2006/relationships/styles" Target="styles.xml"/><Relationship Id="rId7" Type="http://schemas.openxmlformats.org/officeDocument/2006/relationships/worksheet" Target="worksheets/sheet7.xml"/><Relationship Id="rId8" Type="http://schemas.openxmlformats.org/officeDocument/2006/relationships/sharedStrings" Target="sharedStrings.xml"/><Relationship Id="rId6" Type="http://schemas.openxmlformats.org/officeDocument/2006/relationships/worksheet" Target="worksheets/sheet6.xml"/><Relationship Id="rId4" Type="http://schemas.openxmlformats.org/officeDocument/2006/relationships/worksheet" Target="worksheets/sheet4.xml"/></Relationships>
</file>

<file path=xl/drawings/_rels/drawing1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
<Relationships
    xmlns="http://schemas.openxmlformats.org/package/2006/relationships"><Relationship Id="rId4" Type="http://schemas.openxmlformats.org/officeDocument/2006/relationships/image" Target="../media/image6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5" Type="http://schemas.openxmlformats.org/officeDocument/2006/relationships/image" Target="../media/image7.png"/><Relationship Id="rId1" Type="http://schemas.openxmlformats.org/officeDocument/2006/relationships/image" Target="../media/image3.png"/></Relationships>
</file>

<file path=xl/drawings/_rels/drawing4.xml.rels><?xml version="1.0" encoding="UTF-8" standalone="yes"?>
<Relationships
    xmlns="http://schemas.openxmlformats.org/package/2006/relationships"><Relationship Id="rId2" Type="http://schemas.openxmlformats.org/officeDocument/2006/relationships/image" Target="../media/image9.png"/><Relationship Id="rId3" Type="http://schemas.openxmlformats.org/officeDocument/2006/relationships/image" Target="../media/image10.png"/><Relationship Id="rId1" Type="http://schemas.openxmlformats.org/officeDocument/2006/relationships/image" Target="../media/image8.png"/></Relationships>
</file>

<file path=xl/drawings/_rels/drawing5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11.png"/></Relationships>
</file>

<file path=xl/drawings/_rels/drawing6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1</xdr:row>
      <xdr:rowOff>276225</xdr:rowOff>
    </xdr:from>
    <xdr:ext cx="685800" cy="20955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2</xdr:row>
      <xdr:rowOff>228600</xdr:rowOff>
    </xdr:from>
    <xdr:ext cx="685800" cy="30480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6</xdr:row>
      <xdr:rowOff>257175</xdr:rowOff>
    </xdr:from>
    <xdr:ext cx="685800" cy="24765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7</xdr:row>
      <xdr:rowOff>257175</xdr:rowOff>
    </xdr:from>
    <xdr:ext cx="685800" cy="24765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8</xdr:row>
      <xdr:rowOff>257175</xdr:rowOff>
    </xdr:from>
    <xdr:ext cx="685800" cy="247650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9</xdr:row>
      <xdr:rowOff>285750</xdr:rowOff>
    </xdr:from>
    <xdr:ext cx="685800" cy="190500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10</xdr:row>
      <xdr:rowOff>219075</xdr:rowOff>
    </xdr:from>
    <xdr:ext cx="685800" cy="323850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14</xdr:row>
      <xdr:rowOff>209550</xdr:rowOff>
    </xdr:from>
    <xdr:ext cx="685800" cy="333375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15</xdr:row>
      <xdr:rowOff>209550</xdr:rowOff>
    </xdr:from>
    <xdr:ext cx="685800" cy="333375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16</xdr:row>
      <xdr:rowOff>209550</xdr:rowOff>
    </xdr:from>
    <xdr:ext cx="685800" cy="333375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1</xdr:row>
      <xdr:rowOff>0</xdr:rowOff>
    </xdr:from>
    <xdr:ext cx="10839450" cy="629920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0</xdr:colOff>
      <xdr:row>1</xdr:row>
      <xdr:rowOff>0</xdr:rowOff>
    </xdr:from>
    <xdr:ext cx="23707725" cy="4219575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
    xmlns="http://schemas.openxmlformats.org/package/2006/relationships"><Relationship Id="rId1" Type="http://schemas.openxmlformats.org/officeDocument/2006/relationships/hyperlink" Target="https://jugaslot.com/games/cocos_static_libs/cocos2d-js-min.js" TargetMode="External"/></Relationships>
</file>

<file path=xl/worksheets/_rels/sheet2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 tabSelected="1"/>
  </sheetViews>
  <sheetFormatPr baseColWidth="10" defaultColWidth="9.9990234375" defaultRowHeight="16.5" customHeight="1"/>
  <cols>
    <col min="1" max="1" width="7.248046875"/>
    <col min="2" max="2" width="57.498046875" customWidth="1"/>
    <col min="3" max="3" width="25.7548828125" customWidth="1" style="15"/>
    <col min="4" max="4" width="11.25"/>
    <col min="5" max="6" width="9.873046875" customWidth="1"/>
    <col min="7" max="7" width="11.25"/>
    <col min="8" max="8" width="37.734375" customWidth="1"/>
    <col min="9" max="9" width="9.2490234375"/>
  </cols>
  <sheetData>
    <row r="1" ht="36.75" customHeight="1">
      <c r="A1" s="8" t="s">
        <v>0</v>
      </c>
      <c r="B1" s="29" t="s">
        <v>1</v>
      </c>
      <c r="C1" s="29" t="s">
        <v>2</v>
      </c>
      <c r="D1" s="29" t="s">
        <v>3</v>
      </c>
      <c r="E1" s="8" t="s">
        <v>4</v>
      </c>
      <c r="F1" s="8" t="s">
        <v>5</v>
      </c>
      <c r="G1" s="42" t="s">
        <v>6</v>
      </c>
      <c r="H1" s="8" t="s">
        <v>7</v>
      </c>
      <c r="I1" s="8" t="s">
        <v>8</v>
      </c>
    </row>
    <row r="2" ht="41.25" customHeight="1">
      <c r="A2" s="37"/>
      <c r="B2" s="43" t="s">
        <f>_xlfn.CONCAT("秘鲁H5上线 (",TEXT(C2,"yyyy/mm/dd hh:mm:ss"),") 更新内容：",CHAR(10),J2)</f>
        <v>9</v>
      </c>
      <c r="C2" s="35" t="n">
        <v>45735.6875</v>
      </c>
      <c r="D2" s="36" t="s">
        <v>10</v>
      </c>
      <c r="E2" s="31" t="s">
        <v>11</v>
      </c>
      <c r="F2" s="9" t="s">
        <v>12</v>
      </c>
      <c r="G2" s="11" t="s">
        <v>13</v>
      </c>
      <c r="H2" s="19"/>
      <c r="I2" s="14"/>
      <c r="J2" s="26" t="s">
        <v>14</v>
      </c>
      <c r="K2" s="4" t="s">
        <v>15</v>
      </c>
    </row>
    <row r="3" ht="27.75" customHeight="1">
      <c r="A3" s="41"/>
      <c r="B3" s="44" t="s">
        <f>_xlfn.CONCAT("秘鲁H5上线 (",TEXT(C3,"yyyy/mm/dd hh:mm:ss"),") 更新内容：",CHAR(10),J3)</f>
        <v>16</v>
      </c>
      <c r="C3" s="10" t="n">
        <v>45729.8472222222</v>
      </c>
      <c r="D3" s="36" t="s">
        <v>17</v>
      </c>
      <c r="E3" s="31" t="s">
        <v>11</v>
      </c>
      <c r="F3" s="9" t="s">
        <v>12</v>
      </c>
      <c r="G3" s="11" t="s">
        <v>13</v>
      </c>
      <c r="H3" s="19"/>
      <c r="I3" s="14"/>
      <c r="J3" s="26" t="s">
        <v>18</v>
      </c>
    </row>
    <row r="4" ht="41.25" customHeight="1">
      <c r="A4" s="41"/>
      <c r="B4" s="45" t="s">
        <f>_xlfn.CONCAT("秘鲁H5上线 (",TEXT(C4,"yyyy/mm/dd hh:mm:ss"),") 更新内容：",CHAR(10),J4)</f>
        <v>19</v>
      </c>
      <c r="C4" s="10" t="n">
        <v>45729.8472222222</v>
      </c>
      <c r="D4" s="36" t="s">
        <v>20</v>
      </c>
      <c r="E4" s="31" t="s">
        <v>11</v>
      </c>
      <c r="F4" s="9" t="s">
        <v>12</v>
      </c>
      <c r="G4" s="11" t="s">
        <v>13</v>
      </c>
      <c r="H4" s="19"/>
      <c r="I4" s="14"/>
      <c r="J4" s="26" t="s">
        <v>21</v>
      </c>
    </row>
    <row r="5" ht="27.75" customHeight="1">
      <c r="A5" s="41"/>
      <c r="B5" s="46" t="s">
        <f>_xlfn.CONCAT("秘鲁H5上线 (",TEXT(C5,"yyyy/mm/dd hh:mm:ss"),") 更新内容：",CHAR(10),J5)</f>
        <v>22</v>
      </c>
      <c r="C5" s="10" t="n">
        <v>45729.70138888889</v>
      </c>
      <c r="D5" s="36" t="s">
        <v>23</v>
      </c>
      <c r="E5" s="31" t="s">
        <v>24</v>
      </c>
      <c r="F5" s="9" t="s">
        <v>12</v>
      </c>
      <c r="G5" s="11" t="s">
        <v>13</v>
      </c>
      <c r="H5" s="19"/>
      <c r="I5" s="14"/>
      <c r="J5" s="26" t="s">
        <v>25</v>
      </c>
    </row>
    <row r="6" ht="27.75" customHeight="1">
      <c r="A6" s="41"/>
      <c r="B6" s="47" t="s">
        <f>_xlfn.CONCAT("秘鲁H5上线 (",TEXT(C6,"yyyy/mm/dd hh:mm:ss"),") 更新内容：",CHAR(10),J6)</f>
        <v>26</v>
      </c>
      <c r="C6" s="35" t="n">
        <v>45723.57430555556</v>
      </c>
      <c r="D6" s="36" t="s">
        <v>27</v>
      </c>
      <c r="E6" s="31" t="s">
        <v>11</v>
      </c>
      <c r="F6" s="9" t="s">
        <v>12</v>
      </c>
      <c r="G6" s="11" t="s">
        <v>13</v>
      </c>
      <c r="H6" s="19"/>
      <c r="I6" s="14"/>
      <c r="J6" s="26" t="s">
        <v>28</v>
      </c>
    </row>
    <row r="7" ht="27.75" customHeight="1">
      <c r="A7" s="41"/>
      <c r="B7" s="48" t="s">
        <f>_xlfn.CONCAT("秘鲁H5上线 (",TEXT(C7,"yyyy/mm/dd hh:mm:ss"),") 更新内容：",CHAR(10),J7)</f>
        <v>29</v>
      </c>
      <c r="C7" s="28" t="n">
        <v>45723.57430555556</v>
      </c>
      <c r="D7" s="32" t="s">
        <v>30</v>
      </c>
      <c r="E7" s="31" t="s">
        <v>24</v>
      </c>
      <c r="F7" s="9" t="s">
        <v>12</v>
      </c>
      <c r="G7" s="11" t="s">
        <v>13</v>
      </c>
      <c r="H7" s="19"/>
      <c r="I7" s="14"/>
      <c r="J7" s="26" t="s">
        <v>31</v>
      </c>
    </row>
    <row r="8" ht="27.75" customHeight="1">
      <c r="A8" s="41"/>
      <c r="B8" s="49" t="s">
        <f>_xlfn.CONCAT("秘鲁H5上线 (",TEXT(C8,"yyyy/mm/dd hh:mm:ss"),") 更新内容：",CHAR(10),J8)</f>
        <v>32</v>
      </c>
      <c r="C8" s="35" t="n">
        <v>45715.63888888889</v>
      </c>
      <c r="D8" s="36" t="s">
        <v>17</v>
      </c>
      <c r="E8" s="31" t="s">
        <v>24</v>
      </c>
      <c r="F8" s="9" t="s">
        <v>12</v>
      </c>
      <c r="G8" s="11" t="s">
        <v>13</v>
      </c>
      <c r="H8" s="19"/>
      <c r="I8" s="14"/>
      <c r="J8" s="26" t="s">
        <v>33</v>
      </c>
    </row>
    <row r="9" ht="41.25" customHeight="1">
      <c r="A9" s="37"/>
      <c r="B9" s="50" t="s">
        <f>_xlfn.CONCAT("秘鲁H5上线 (",TEXT(C9,"yyyy/mm/dd hh:mm:ss"),") 更新内容：",CHAR(10),J9)</f>
        <v>34</v>
      </c>
      <c r="C9" s="38" t="n">
        <v>45709.625</v>
      </c>
      <c r="D9" s="39" t="s">
        <v>17</v>
      </c>
      <c r="E9" s="31" t="s">
        <v>24</v>
      </c>
      <c r="F9" s="9" t="s">
        <v>12</v>
      </c>
      <c r="G9" s="11" t="s">
        <v>13</v>
      </c>
      <c r="H9" s="19"/>
      <c r="I9" s="14"/>
      <c r="J9" s="26" t="s">
        <v>35</v>
      </c>
    </row>
    <row r="10" ht="41.25" customHeight="1">
      <c r="A10" s="37"/>
      <c r="B10" s="51" t="s">
        <f>_xlfn.CONCAT("秘鲁H5上线 (",TEXT(C10,"yyyy/mm/dd hh:mm:ss"),") 更新内容：",CHAR(10),J10)</f>
        <v>36</v>
      </c>
      <c r="C10" s="38" t="n">
        <v>45707.6875</v>
      </c>
      <c r="D10" s="39" t="s">
        <v>17</v>
      </c>
      <c r="E10" s="31" t="s">
        <v>24</v>
      </c>
      <c r="F10" s="9" t="s">
        <v>12</v>
      </c>
      <c r="G10" s="11" t="s">
        <v>13</v>
      </c>
      <c r="H10" s="19"/>
      <c r="I10" s="14"/>
      <c r="J10" s="26" t="s">
        <v>37</v>
      </c>
    </row>
    <row r="11" ht="27.75" customHeight="1">
      <c r="A11" s="37"/>
      <c r="B11" s="52" t="s">
        <f>_xlfn.CONCAT("秘鲁H5上线 (",TEXT(C11,"yyyy/mm/dd hh:mm:ss"),") 更新内容：",CHAR(10),J11)</f>
        <v>38</v>
      </c>
      <c r="C11" s="33" t="n">
        <v>45673.717361111114</v>
      </c>
      <c r="D11" s="30" t="s">
        <v>39</v>
      </c>
      <c r="E11" s="31" t="s">
        <v>24</v>
      </c>
      <c r="F11" s="9" t="s">
        <v>12</v>
      </c>
      <c r="G11" s="11" t="s">
        <v>13</v>
      </c>
      <c r="H11" s="19"/>
      <c r="I11" s="14"/>
      <c r="J11" s="26" t="s">
        <v>40</v>
      </c>
    </row>
    <row r="12" ht="27.75" customHeight="1">
      <c r="A12" s="37"/>
      <c r="B12" s="53" t="s">
        <f>_xlfn.CONCAT("秘鲁H5上线 (",TEXT(C12,"yyyy/mm/dd hh:mm:ss"),") 更新内容：",CHAR(10),J12)</f>
        <v>41</v>
      </c>
      <c r="C12" s="23" t="n">
        <v>45673.717361111114</v>
      </c>
      <c r="D12" s="30" t="s">
        <v>39</v>
      </c>
      <c r="E12" s="31" t="s">
        <v>24</v>
      </c>
      <c r="F12" s="9" t="s">
        <v>12</v>
      </c>
      <c r="G12" s="11" t="s">
        <v>13</v>
      </c>
      <c r="H12" s="19"/>
      <c r="I12" s="14"/>
      <c r="J12" s="26" t="s">
        <v>42</v>
      </c>
    </row>
    <row r="13" ht="27.75" customHeight="1">
      <c r="A13" s="37"/>
      <c r="B13" s="54" t="s">
        <f>_xlfn.CONCAT("秘鲁H5上线 (",TEXT(C13,"yyyy/mm/dd hh:mm:ss"),") 更新内容：",CHAR(10),J13)</f>
        <v>43</v>
      </c>
      <c r="C13" s="23" t="n">
        <v>45673.67361111111</v>
      </c>
      <c r="D13" s="30" t="s">
        <v>17</v>
      </c>
      <c r="E13" s="31" t="s">
        <v>24</v>
      </c>
      <c r="F13" s="9" t="s">
        <v>12</v>
      </c>
      <c r="G13" s="11" t="s">
        <v>13</v>
      </c>
      <c r="H13" s="19"/>
      <c r="I13" s="14"/>
      <c r="J13" s="26" t="s">
        <v>44</v>
      </c>
    </row>
    <row r="14" ht="27.75" customHeight="1">
      <c r="A14" s="37"/>
      <c r="B14" s="55" t="s">
        <f>_xlfn.CONCAT("秘鲁H5上线 (",TEXT(C14,"yyyy/mm/dd hh:mm:ss"),") 更新内容：",CHAR(10),"1、h5服务新增db连接池功能，减少转发服务压力(导入25%量）")</f>
        <v>45</v>
      </c>
      <c r="C14" s="23" t="n">
        <v>45672.645833333336</v>
      </c>
      <c r="D14" s="30" t="s">
        <v>17</v>
      </c>
      <c r="E14" s="31" t="s">
        <v>24</v>
      </c>
      <c r="F14" s="9" t="s">
        <v>12</v>
      </c>
      <c r="G14" s="11" t="s">
        <v>13</v>
      </c>
      <c r="H14" s="19"/>
      <c r="I14" s="14"/>
    </row>
    <row r="15" ht="27.75" customHeight="1">
      <c r="A15" s="37"/>
      <c r="B15" s="56" t="s">
        <f>_xlfn.CONCAT("秘鲁H5上线 (",TEXT(C15,"yyyy/mm/dd hh:mm:ss"),") 更新内容：",CHAR(10),"1.修复充值金额有小数，在游戏房间内无法到账的问题")</f>
        <v>46</v>
      </c>
      <c r="C15" s="23" t="n">
        <v>45670.625</v>
      </c>
      <c r="D15" s="30" t="s">
        <v>17</v>
      </c>
      <c r="E15" s="31" t="s">
        <v>11</v>
      </c>
      <c r="F15" s="9" t="s">
        <v>12</v>
      </c>
      <c r="G15" s="11" t="s">
        <v>13</v>
      </c>
      <c r="H15" s="19"/>
      <c r="I15" s="14"/>
    </row>
    <row r="16" ht="27.75" customHeight="1">
      <c r="A16" s="37"/>
      <c r="B16" s="57" t="s">
        <f>_xlfn.CONCAT("秘鲁H5上线 (",TEXT(C16,"yyyy/mm/dd hh:mm:ss"),") 更新内容：",CHAR(10),"1、裂变提款限制提示语修改为当地语言")</f>
        <v>47</v>
      </c>
      <c r="C16" s="23" t="n">
        <v>45670.666666666664</v>
      </c>
      <c r="D16" s="30" t="s">
        <v>17</v>
      </c>
      <c r="E16" s="31" t="s">
        <v>11</v>
      </c>
      <c r="F16" s="9" t="s">
        <v>12</v>
      </c>
      <c r="G16" s="11" t="s">
        <v>13</v>
      </c>
      <c r="H16" s="19"/>
      <c r="I16" s="14"/>
    </row>
    <row r="17" ht="27.75" customHeight="1">
      <c r="A17" s="37"/>
      <c r="B17" s="58" t="s">
        <f>_xlfn.CONCAT("秘鲁H5上线 (",TEXT(C17,"yyyy/mm/dd hh:mm:ss"),") 更新内容：",CHAR(10),"1. 修复crazy777游戏4次double成功后，只能获得第三次double奖励的bug。")</f>
        <v>48</v>
      </c>
      <c r="C17" s="23" t="n">
        <v>45659.6458333333</v>
      </c>
      <c r="D17" s="30" t="s">
        <v>20</v>
      </c>
      <c r="E17" s="9" t="s">
        <v>11</v>
      </c>
      <c r="F17" s="9" t="s">
        <v>12</v>
      </c>
      <c r="G17" s="11" t="s">
        <v>13</v>
      </c>
      <c r="H17" s="19"/>
      <c r="I17" s="14"/>
    </row>
    <row r="18" ht="27.75" customHeight="1">
      <c r="A18" s="37"/>
      <c r="B18" s="59" t="s">
        <f>_xlfn.CONCAT("秘鲁H5上线 (",TEXT(C18,"yyyy/mm/dd hh:mm:ss"),") 更新内容：",CHAR(10),"1、 修复与uc连接异常断开，重连过程中，写分等记录丢失问题")</f>
        <v>49</v>
      </c>
      <c r="C18" s="23" t="n">
        <v>45657.7083333333</v>
      </c>
      <c r="D18" s="60" t="s">
        <v>50</v>
      </c>
      <c r="E18" s="9" t="s">
        <v>11</v>
      </c>
      <c r="F18" s="9" t="s">
        <v>12</v>
      </c>
      <c r="G18" s="11" t="s">
        <v>13</v>
      </c>
      <c r="H18" s="19"/>
      <c r="I18" s="14"/>
    </row>
    <row r="19" ht="41.25" customHeight="1">
      <c r="A19" s="37"/>
      <c r="B19" s="61" t="s">
        <f>_xlfn.CONCAT("秘鲁H5上线 (",TEXT(C19,"yyyy/mm/dd hh:mm:ss"),") 更新内容：",CHAR(10),"1、闪电游戏断线重连功能优化。断线后特殊状态保存缓存20秒，期间首充到账后清除缓存")</f>
        <v>51</v>
      </c>
      <c r="C19" s="23" t="n">
        <v>45657.645833333336</v>
      </c>
      <c r="D19" s="9" t="s">
        <v>20</v>
      </c>
      <c r="E19" s="9" t="s">
        <v>11</v>
      </c>
      <c r="F19" s="9" t="s">
        <v>12</v>
      </c>
      <c r="G19" s="11" t="s">
        <v>13</v>
      </c>
      <c r="H19" s="19"/>
      <c r="I19" s="14"/>
    </row>
    <row r="20" ht="27.75" customHeight="1">
      <c r="A20" s="37"/>
      <c r="B20" s="62" t="s">
        <f>_xlfn.CONCAT("秘鲁H5上线 (",TEXT(C20,"yyyy/mm/dd hh:mm:ss"),") 更新内容：",CHAR(10),"1.新增PG游戏*18")</f>
        <v>52</v>
      </c>
      <c r="C20" s="23" t="n">
        <v>45653.75</v>
      </c>
      <c r="D20" s="9" t="s">
        <v>30</v>
      </c>
      <c r="E20" s="9" t="s">
        <v>24</v>
      </c>
      <c r="F20" s="9" t="s">
        <v>12</v>
      </c>
      <c r="G20" s="11" t="s">
        <v>13</v>
      </c>
      <c r="H20" s="19"/>
      <c r="I20" s="14"/>
    </row>
    <row r="21" ht="27.75" customHeight="1">
      <c r="A21" s="37"/>
      <c r="B21" s="63" t="s">
        <f>_xlfn.CONCAT("秘鲁H5上线 (",TEXT(C21,"yyyy/mm/dd hh:mm:ss"),") 更新内容：",CHAR(10),"1、自研子游戏修复加载页不显示logo的问题")</f>
        <v>53</v>
      </c>
      <c r="C21" s="23" t="n">
        <v>45651.7118055555</v>
      </c>
      <c r="D21" s="9" t="s">
        <v>30</v>
      </c>
      <c r="E21" s="9" t="s">
        <v>24</v>
      </c>
      <c r="F21" s="9" t="s">
        <v>12</v>
      </c>
      <c r="G21" s="11" t="s">
        <v>13</v>
      </c>
      <c r="H21" s="19"/>
      <c r="I21" s="14"/>
    </row>
    <row r="22" ht="27.75" customHeight="1">
      <c r="A22" s="37"/>
      <c r="B22" s="64" t="s">
        <f>_xlfn.CONCAT("秘鲁H5上线 (",TEXT(C22,"yyyy/mm/dd hh:mm:ss"),") 更新内容：",CHAR(10),"1.uc H5服务上线linux版本(有负载，目前导入流量10%)")</f>
        <v>54</v>
      </c>
      <c r="C22" s="23" t="n">
        <v>45651.708333333336</v>
      </c>
      <c r="D22" s="9" t="s">
        <v>17</v>
      </c>
      <c r="E22" s="9" t="s">
        <v>24</v>
      </c>
      <c r="F22" s="9" t="s">
        <v>12</v>
      </c>
      <c r="G22" s="11" t="s">
        <v>13</v>
      </c>
      <c r="H22" s="19"/>
      <c r="I22" s="14"/>
    </row>
    <row r="23" ht="27.75" customHeight="1">
      <c r="A23" s="37"/>
      <c r="B23" s="65" t="s">
        <f>_xlfn.CONCAT("秘鲁H5上线 (",TEXT(C23,"yyyy/mm/dd hh:mm:ss"),") 更新内容：",CHAR(10),"闪电游戏特殊模式断线后保存20秒")</f>
        <v>55</v>
      </c>
      <c r="C23" s="23" t="n">
        <v>45650.8125</v>
      </c>
      <c r="D23" s="9" t="s">
        <v>20</v>
      </c>
      <c r="E23" s="9" t="s">
        <v>56</v>
      </c>
      <c r="F23" s="9" t="s">
        <v>12</v>
      </c>
      <c r="G23" s="11" t="s">
        <v>13</v>
      </c>
      <c r="H23" s="19"/>
      <c r="I23" s="14"/>
    </row>
    <row r="24" ht="41.25" customHeight="1">
      <c r="A24" s="37"/>
      <c r="B24" s="66" t="s">
        <f>_xlfn.CONCAT("秘鲁H5上线 (",TEXT(C24,"yyyy/mm/dd hh:mm:ss"),") 更新内容：",CHAR(10),"1、新增PG游戏 * 6")</f>
        <v>57</v>
      </c>
      <c r="C24" s="23" t="n">
        <v>45646.7611111111</v>
      </c>
      <c r="D24" s="67" t="s">
        <v>58</v>
      </c>
      <c r="E24" s="9" t="s">
        <v>56</v>
      </c>
      <c r="F24" s="9" t="s">
        <v>12</v>
      </c>
      <c r="G24" s="11" t="s">
        <v>59</v>
      </c>
      <c r="H24" s="19"/>
      <c r="I24" s="14"/>
    </row>
    <row r="25" ht="41.25" customHeight="1">
      <c r="A25" s="37"/>
      <c r="B25" s="68" t="s">
        <f>_xlfn.CONCAT("秘鲁H5上线 (",TEXT(C25,"yyyy/mm/dd hh:mm:ss"),") 更新内容：",CHAR(10),"1、修复PG及PP子游戏登录程序因协议解释失败，导致用户卡在登录加载页面不动的问题")</f>
        <v>60</v>
      </c>
      <c r="C25" s="23" t="n">
        <v>45645.6180555555</v>
      </c>
      <c r="D25" s="9" t="s">
        <v>10</v>
      </c>
      <c r="E25" s="9" t="s">
        <v>56</v>
      </c>
      <c r="F25" s="9" t="s">
        <v>12</v>
      </c>
      <c r="G25" s="11" t="s">
        <v>13</v>
      </c>
      <c r="H25" s="19"/>
      <c r="I25" s="14"/>
    </row>
    <row r="26" ht="27.75" customHeight="1">
      <c r="A26" s="37"/>
      <c r="B26" s="69" t="s">
        <f>_xlfn.CONCAT("秘鲁H5上线 (",TEXT(C26,"yyyy/mm/dd hh:mm:ss"),") 更新内容：",CHAR(10),"1、提款证件类型长度校验中，服务端新增CE和护照类型校验")</f>
        <v>61</v>
      </c>
      <c r="C26" s="23" t="n">
        <v>45643.47638888889</v>
      </c>
      <c r="D26" s="9" t="s">
        <v>17</v>
      </c>
      <c r="E26" s="9" t="s">
        <v>62</v>
      </c>
      <c r="F26" s="9" t="s">
        <v>12</v>
      </c>
      <c r="G26" s="11" t="s">
        <v>13</v>
      </c>
      <c r="H26" s="19"/>
      <c r="I26" s="14"/>
    </row>
    <row r="27" ht="27.75" customHeight="1">
      <c r="A27" s="37"/>
      <c r="B27" s="70" t="s">
        <f>_xlfn.CONCAT("秘鲁H5上线 (",TEXT(C27,"yyyy/mm/dd hh:mm:ss"),") 更新内容：",CHAR(10),"1、引导用户加入TG频道曝光加强")</f>
        <v>63</v>
      </c>
      <c r="C27" s="23" t="n">
        <v>45642.67361111111</v>
      </c>
      <c r="D27" s="9" t="s">
        <v>30</v>
      </c>
      <c r="E27" s="9" t="s">
        <v>62</v>
      </c>
      <c r="F27" s="9" t="s">
        <v>12</v>
      </c>
      <c r="G27" s="11" t="s">
        <v>59</v>
      </c>
      <c r="H27" s="19"/>
      <c r="I27" s="14"/>
    </row>
    <row r="28" ht="27.75" customHeight="1">
      <c r="A28" s="37"/>
      <c r="B28" s="71" t="s">
        <f>_xlfn.CONCAT("秘鲁H5上线 (",TEXT(C28,"yyyy/mm/dd hh:mm:ss"),") 更新内容：",CHAR(10),"1、修复发财龙倍数显示异常问题")</f>
        <v>64</v>
      </c>
      <c r="C28" s="23" t="n">
        <v>45641.78472222222</v>
      </c>
      <c r="D28" s="9" t="s">
        <v>10</v>
      </c>
      <c r="E28" s="9" t="s">
        <v>56</v>
      </c>
      <c r="F28" s="9" t="s">
        <v>12</v>
      </c>
      <c r="G28" s="11" t="s">
        <v>13</v>
      </c>
      <c r="H28" s="19"/>
      <c r="I28" s="14"/>
    </row>
    <row r="29" ht="54.75" customHeight="1">
      <c r="A29" s="37"/>
      <c r="B29" s="72" t="s">
        <f>_xlfn.CONCAT("秘鲁H5上线 (",TEXT(C29,"yyyy/mm/dd hh:mm:ss"),") 更新内容：",CHAR(10),"1、修复h5pemain登出bug
2、修复jackpot抽奖后抽奖次数不更新bug
3、PP游戏支持菜单登出")</f>
        <v>65</v>
      </c>
      <c r="C29" s="23" t="n">
        <v>45638.65625</v>
      </c>
      <c r="D29" s="9" t="s">
        <v>66</v>
      </c>
      <c r="E29" s="9" t="s">
        <v>24</v>
      </c>
      <c r="F29" s="9" t="s">
        <v>12</v>
      </c>
      <c r="G29" s="11" t="s">
        <v>13</v>
      </c>
      <c r="H29" s="19"/>
      <c r="I29" s="14"/>
    </row>
    <row r="30" ht="27.75" customHeight="1">
      <c r="A30" s="37"/>
      <c r="B30" s="73" t="s">
        <f>_xlfn.CONCAT("秘鲁H5上线 (",TEXT(C30,"yyyy/mm/dd hh:mm:ss"),") 更新内容：",CHAR(10),"客服OA和人工切换配置，以便紧急情况下可切换")</f>
        <v>67</v>
      </c>
      <c r="C30" s="23" t="n">
        <v>45636.73263888889</v>
      </c>
      <c r="D30" s="9" t="s">
        <v>66</v>
      </c>
      <c r="E30" s="9" t="s">
        <v>24</v>
      </c>
      <c r="F30" s="9" t="s">
        <v>12</v>
      </c>
      <c r="G30" s="11" t="s">
        <v>13</v>
      </c>
      <c r="H30" s="19"/>
      <c r="I30" s="14"/>
    </row>
    <row r="31" ht="27.75" customHeight="1">
      <c r="A31" s="37"/>
      <c r="B31" s="74" t="s">
        <f>_xlfn.CONCAT("秘鲁H5上线 (",TEXT(C31,"yyyy/mm/dd hh:mm:ss"),") 更新内容：",CHAR(10),"修复PP所有子游戏，IOS手机没有音效及背景音乐的问题")</f>
        <v>68</v>
      </c>
      <c r="C31" s="23" t="n">
        <v>45636.40972222222</v>
      </c>
      <c r="D31" s="9" t="s">
        <v>10</v>
      </c>
      <c r="E31" s="9" t="s">
        <v>11</v>
      </c>
      <c r="F31" s="9" t="s">
        <v>12</v>
      </c>
      <c r="G31" s="11" t="s">
        <v>13</v>
      </c>
      <c r="H31" s="19"/>
      <c r="I31" s="14"/>
    </row>
    <row r="32" ht="54.75" customHeight="1">
      <c r="A32" s="37"/>
      <c r="B32" s="75" t="s">
        <f>_xlfn.CONCAT("秘鲁H5上线 (",TEXT(C32,"yyyy/mm/dd hh:mm:ss"),") 更新内容：",CHAR(10),"1、首充后余额弹窗优化。更清晰地表达各种金额的作用
2、新用户注册的引导弹框可关闭
3、用户条款增加定期重置内容")</f>
        <v>69</v>
      </c>
      <c r="C32" s="23" t="n">
        <v>45635.71875</v>
      </c>
      <c r="D32" s="9" t="s">
        <v>66</v>
      </c>
      <c r="E32" s="6" t="s">
        <v>62</v>
      </c>
      <c r="F32" s="6" t="s">
        <v>12</v>
      </c>
      <c r="G32" s="21" t="s">
        <v>13</v>
      </c>
      <c r="H32" s="16"/>
      <c r="I32" s="5"/>
    </row>
    <row r="33" ht="39.75" customHeight="1">
      <c r="A33" s="37"/>
      <c r="B33" s="76" t="s">
        <f>_xlfn.CONCAT("秘鲁H5上线 (",TEXT(C33,"yyyy/mm/dd hh:mm:ss"),") 更新内容：",CHAR(10),"1、机器人客服上线")</f>
        <v>70</v>
      </c>
      <c r="C33" s="23" t="n">
        <v>45631.58819444444</v>
      </c>
      <c r="D33" s="9" t="s">
        <v>66</v>
      </c>
      <c r="E33" s="6" t="s">
        <v>62</v>
      </c>
      <c r="F33" s="6" t="s">
        <v>12</v>
      </c>
      <c r="G33" s="21" t="s">
        <v>13</v>
      </c>
      <c r="H33" s="16"/>
      <c r="I33" s="5"/>
    </row>
    <row r="34" ht="39.75" customHeight="1">
      <c r="A34" s="37"/>
      <c r="B34" s="77" t="s">
        <f>_xlfn.CONCAT("秘鲁H5上线 (",TEXT(C34,"yyyy/mm/dd hh:mm:ss"),") 更新内容：",CHAR(10),"1、修复IOS用户无法打开支付链接的bug
2、底部裂变导航栏名字更改，展示为秘鲁")</f>
        <v>71</v>
      </c>
      <c r="C34" s="23" t="n">
        <v>45630.868055555555</v>
      </c>
      <c r="D34" s="9" t="s">
        <v>17</v>
      </c>
      <c r="E34" s="6" t="s">
        <v>11</v>
      </c>
      <c r="F34" s="6" t="s">
        <v>12</v>
      </c>
      <c r="G34" s="21" t="s">
        <v>13</v>
      </c>
      <c r="H34" s="16"/>
      <c r="I34" s="5"/>
    </row>
    <row r="35" ht="39.75" customHeight="1">
      <c r="A35" s="37"/>
      <c r="B35" s="78" t="s">
        <f>_xlfn.CONCAT("秘鲁H5上线 (",TEXT(C35,"yyyy/mm/dd hh:mm:ss"),") 更新内容：",CHAR(10),"1、PG游戏小浣熊购买后重连无法继续旋转问题修复")</f>
        <v>72</v>
      </c>
      <c r="C35" s="23" t="n">
        <v>45629.729166666664</v>
      </c>
      <c r="D35" s="9" t="s">
        <v>17</v>
      </c>
      <c r="E35" s="6" t="s">
        <v>11</v>
      </c>
      <c r="F35" s="6" t="s">
        <v>12</v>
      </c>
      <c r="G35" s="21" t="s">
        <v>13</v>
      </c>
      <c r="H35" s="16"/>
      <c r="I35" s="5"/>
    </row>
    <row r="36" ht="39.75" customHeight="1">
      <c r="A36" s="37"/>
      <c r="B36" s="79" t="s">
        <f>_xlfn.CONCAT("秘鲁H5上线 (",TEXT(C36,"yyyy/mm/dd hh:mm:ss"),") 更新内容：",CHAR(10),"1、修复订阅链接传参丢失的问题
2、优化诱导功能请求数据的逻辑")</f>
        <v>73</v>
      </c>
      <c r="C36" s="23" t="n">
        <v>45629.697916666664</v>
      </c>
      <c r="D36" s="9" t="s">
        <v>27</v>
      </c>
      <c r="E36" s="6" t="s">
        <v>11</v>
      </c>
      <c r="F36" s="6" t="s">
        <v>12</v>
      </c>
      <c r="G36" s="21" t="s">
        <v>13</v>
      </c>
      <c r="H36" s="16"/>
      <c r="I36" s="5"/>
    </row>
    <row r="37" ht="39.75" customHeight="1">
      <c r="A37" s="37"/>
      <c r="B37" s="80" t="s">
        <f>_xlfn.CONCAT("秘鲁H5上线 (",TEXT(C37,"yyyy/mm/dd hh:mm:ss"),") 更新内容：",CHAR(10),"1、修复轮盘子游戏快速点击转动导致的数值闪现和错位问题")</f>
        <v>74</v>
      </c>
      <c r="C37" s="23" t="n">
        <v>45623.864583333336</v>
      </c>
      <c r="D37" s="9" t="s">
        <v>10</v>
      </c>
      <c r="E37" s="6" t="s">
        <v>11</v>
      </c>
      <c r="F37" s="6" t="s">
        <v>12</v>
      </c>
      <c r="G37" s="21" t="s">
        <v>13</v>
      </c>
      <c r="H37" s="16"/>
      <c r="I37" s="5"/>
    </row>
    <row r="38" ht="39.75" customHeight="1">
      <c r="A38" s="37"/>
      <c r="B38" s="81" t="s">
        <v>75</v>
      </c>
      <c r="C38" s="23" t="n">
        <v>45621.881944444445</v>
      </c>
      <c r="D38" s="9" t="s">
        <v>27</v>
      </c>
      <c r="E38" s="21" t="s">
        <v>11</v>
      </c>
      <c r="F38" s="21" t="s">
        <v>12</v>
      </c>
      <c r="G38" s="21" t="s">
        <v>13</v>
      </c>
      <c r="H38" s="16"/>
      <c r="I38" s="5"/>
    </row>
    <row r="39" ht="39.75" customHeight="1">
      <c r="A39" s="37"/>
      <c r="B39" s="82" t="s">
        <v>76</v>
      </c>
      <c r="C39" s="23" t="n">
        <v>45619.649305555555</v>
      </c>
      <c r="D39" s="9" t="s">
        <v>10</v>
      </c>
      <c r="E39" s="21" t="s">
        <v>11</v>
      </c>
      <c r="F39" s="21" t="s">
        <v>12</v>
      </c>
      <c r="G39" s="21" t="s">
        <v>13</v>
      </c>
      <c r="H39" s="16"/>
      <c r="I39" s="5"/>
    </row>
    <row r="40" ht="108.75" customHeight="1">
      <c r="A40" s="37"/>
      <c r="B40" s="83" t="s">
        <v>77</v>
      </c>
      <c r="C40" s="23" t="n">
        <v>45617.720138888886</v>
      </c>
      <c r="D40" s="84" t="s">
        <v>78</v>
      </c>
      <c r="E40" s="21" t="s">
        <v>24</v>
      </c>
      <c r="F40" s="21" t="s">
        <v>12</v>
      </c>
      <c r="G40" s="21" t="s">
        <v>13</v>
      </c>
      <c r="H40" s="16"/>
      <c r="I40" s="5"/>
    </row>
    <row r="41" ht="27.75" customHeight="1">
      <c r="A41" s="37"/>
      <c r="B41" s="85" t="s">
        <v>79</v>
      </c>
      <c r="C41" s="23" t="n">
        <v>45617.649305555555</v>
      </c>
      <c r="D41" s="9" t="s">
        <v>10</v>
      </c>
      <c r="E41" s="21" t="s">
        <v>24</v>
      </c>
      <c r="F41" s="21" t="s">
        <v>12</v>
      </c>
      <c r="G41" s="21" t="s">
        <v>13</v>
      </c>
      <c r="H41" s="16"/>
      <c r="I41" s="5"/>
    </row>
    <row r="42" ht="27.75" customHeight="1">
      <c r="A42" s="37"/>
      <c r="B42" s="86" t="s">
        <v>80</v>
      </c>
      <c r="C42" s="23" t="n">
        <v>45617.618055555555</v>
      </c>
      <c r="D42" s="87" t="s">
        <v>50</v>
      </c>
      <c r="E42" s="21" t="s">
        <v>11</v>
      </c>
      <c r="F42" s="21" t="s">
        <v>12</v>
      </c>
      <c r="G42" s="21" t="s">
        <v>13</v>
      </c>
      <c r="H42" s="16"/>
      <c r="I42" s="5"/>
    </row>
    <row r="43" ht="27.75" customHeight="1">
      <c r="A43" s="37"/>
      <c r="B43" s="88" t="s">
        <v>81</v>
      </c>
      <c r="C43" s="23" t="n">
        <v>45616.7409722222</v>
      </c>
      <c r="D43" s="9" t="s">
        <v>17</v>
      </c>
      <c r="E43" s="21" t="s">
        <v>11</v>
      </c>
      <c r="F43" s="21" t="s">
        <v>12</v>
      </c>
      <c r="G43" s="21" t="s">
        <v>13</v>
      </c>
      <c r="H43" s="16"/>
      <c r="I43" s="5"/>
    </row>
    <row r="44" ht="27.75" customHeight="1">
      <c r="A44" s="37"/>
      <c r="B44" s="89" t="s">
        <v>82</v>
      </c>
      <c r="C44" s="23" t="n">
        <v>45616.6048611111</v>
      </c>
      <c r="D44" s="9" t="s">
        <v>10</v>
      </c>
      <c r="E44" s="21" t="s">
        <v>24</v>
      </c>
      <c r="F44" s="21" t="s">
        <v>12</v>
      </c>
      <c r="G44" s="21" t="s">
        <v>13</v>
      </c>
      <c r="H44" s="16"/>
      <c r="I44" s="5"/>
    </row>
    <row r="45" ht="27.75" customHeight="1">
      <c r="A45" s="37"/>
      <c r="B45" s="90" t="s">
        <v>83</v>
      </c>
      <c r="C45" s="23" t="n">
        <v>45615.6881597222</v>
      </c>
      <c r="D45" s="9" t="s">
        <v>17</v>
      </c>
      <c r="E45" s="21" t="s">
        <v>62</v>
      </c>
      <c r="F45" s="21" t="s">
        <v>84</v>
      </c>
      <c r="G45" s="21" t="s">
        <v>13</v>
      </c>
      <c r="H45" s="16"/>
      <c r="I45" s="5"/>
    </row>
    <row r="46" ht="27.75" customHeight="1">
      <c r="A46" s="37"/>
      <c r="B46" s="91" t="s">
        <v>85</v>
      </c>
      <c r="C46" s="23" t="n">
        <v>45614.8964004629</v>
      </c>
      <c r="D46" s="9" t="s">
        <v>27</v>
      </c>
      <c r="E46" s="21" t="s">
        <v>62</v>
      </c>
      <c r="F46" s="21" t="s">
        <v>12</v>
      </c>
      <c r="G46" s="21" t="s">
        <v>13</v>
      </c>
      <c r="H46" s="16"/>
      <c r="I46" s="5"/>
    </row>
    <row r="47" ht="41.25" customHeight="1">
      <c r="A47" s="37"/>
      <c r="B47" s="92" t="s">
        <v>86</v>
      </c>
      <c r="C47" s="23" t="n">
        <v>45611.8854166666</v>
      </c>
      <c r="D47" s="9" t="s">
        <v>87</v>
      </c>
      <c r="E47" s="21" t="s">
        <v>56</v>
      </c>
      <c r="F47" s="21" t="s">
        <v>12</v>
      </c>
      <c r="G47" s="21" t="s">
        <v>13</v>
      </c>
      <c r="H47" s="16"/>
      <c r="I47" s="5"/>
    </row>
    <row r="48" ht="95.25" customHeight="1">
      <c r="A48" s="37"/>
      <c r="B48" s="93" t="s">
        <v>88</v>
      </c>
      <c r="C48" s="23" t="n">
        <v>45611.7166666666</v>
      </c>
      <c r="D48" s="9" t="s">
        <v>66</v>
      </c>
      <c r="E48" s="21" t="s">
        <v>62</v>
      </c>
      <c r="F48" s="21" t="s">
        <v>12</v>
      </c>
      <c r="G48" s="21" t="s">
        <v>13</v>
      </c>
      <c r="H48" s="16"/>
      <c r="I48" s="5"/>
    </row>
    <row r="49" ht="27.75" customHeight="1">
      <c r="A49" s="37"/>
      <c r="B49" s="94" t="s">
        <v>89</v>
      </c>
      <c r="C49" s="23" t="n">
        <v>45611.7291666666</v>
      </c>
      <c r="D49" s="9" t="s">
        <v>20</v>
      </c>
      <c r="E49" s="21" t="s">
        <v>24</v>
      </c>
      <c r="F49" s="21" t="s">
        <v>84</v>
      </c>
      <c r="G49" s="21" t="s">
        <v>13</v>
      </c>
      <c r="H49" s="16"/>
      <c r="I49" s="5"/>
    </row>
    <row r="50" ht="41.25" customHeight="1">
      <c r="A50" s="37"/>
      <c r="B50" s="95" t="s">
        <v>90</v>
      </c>
      <c r="C50" s="23" t="n">
        <v>45607.8333333333</v>
      </c>
      <c r="D50" s="9" t="s">
        <v>27</v>
      </c>
      <c r="E50" s="21" t="s">
        <v>62</v>
      </c>
      <c r="F50" s="21" t="s">
        <v>12</v>
      </c>
      <c r="G50" s="21" t="s">
        <v>59</v>
      </c>
      <c r="H50" s="16"/>
      <c r="I50" s="5"/>
    </row>
    <row r="51" ht="41.25" customHeight="1">
      <c r="A51" s="37"/>
      <c r="B51" s="96" t="s">
        <v>91</v>
      </c>
      <c r="C51" s="23" t="n">
        <v>45607.5694444444</v>
      </c>
      <c r="D51" s="9" t="s">
        <v>27</v>
      </c>
      <c r="E51" s="21" t="s">
        <v>62</v>
      </c>
      <c r="F51" s="21" t="s">
        <v>12</v>
      </c>
      <c r="G51" s="21" t="s">
        <v>13</v>
      </c>
      <c r="H51" s="16"/>
      <c r="I51" s="5"/>
    </row>
    <row r="52" ht="27.75" customHeight="1">
      <c r="A52" s="37"/>
      <c r="B52" s="97" t="s">
        <v>92</v>
      </c>
      <c r="C52" s="23" t="n">
        <v>45604.9583333333</v>
      </c>
      <c r="D52" s="9" t="s">
        <v>17</v>
      </c>
      <c r="E52" s="21" t="s">
        <v>62</v>
      </c>
      <c r="F52" s="21" t="s">
        <v>84</v>
      </c>
      <c r="G52" s="21" t="s">
        <v>13</v>
      </c>
      <c r="H52" s="16"/>
      <c r="I52" s="5"/>
    </row>
    <row r="53" ht="27.75" customHeight="1">
      <c r="A53" s="37"/>
      <c r="B53" s="98" t="s">
        <v>93</v>
      </c>
      <c r="C53" s="23" t="n">
        <v>41949.7013888888</v>
      </c>
      <c r="D53" s="9" t="s">
        <v>27</v>
      </c>
      <c r="E53" s="21" t="s">
        <v>62</v>
      </c>
      <c r="F53" s="21" t="s">
        <v>12</v>
      </c>
      <c r="G53" s="21" t="s">
        <v>13</v>
      </c>
      <c r="H53" s="16"/>
      <c r="I53" s="5"/>
    </row>
    <row r="54" ht="41.25" customHeight="1">
      <c r="A54" s="37"/>
      <c r="B54" s="99" t="s">
        <v>94</v>
      </c>
      <c r="C54" s="23" t="n">
        <v>45602.7361111111</v>
      </c>
      <c r="D54" s="9" t="s">
        <v>27</v>
      </c>
      <c r="E54" s="21" t="s">
        <v>62</v>
      </c>
      <c r="F54" s="21" t="s">
        <v>12</v>
      </c>
      <c r="G54" s="21" t="s">
        <v>13</v>
      </c>
      <c r="H54" s="16"/>
      <c r="I54" s="5"/>
    </row>
    <row r="55" ht="18" customHeight="1">
      <c r="A55" s="37"/>
      <c r="B55" s="27" t="s">
        <v>95</v>
      </c>
      <c r="C55" s="23" t="n">
        <v>45601.8715277777</v>
      </c>
      <c r="D55" s="9" t="s">
        <v>27</v>
      </c>
      <c r="E55" s="21" t="s">
        <v>62</v>
      </c>
      <c r="F55" s="21" t="s">
        <v>12</v>
      </c>
      <c r="G55" s="21" t="s">
        <v>13</v>
      </c>
      <c r="H55" s="16"/>
      <c r="I55" s="5"/>
    </row>
    <row r="56" ht="16.5" customHeight="1">
      <c r="C56" s="23"/>
    </row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</sheetData>
  <phoneticPr fontId="1" type="noConversion"/>
  <dataValidations count="11">
    <dataValidation type="list" sqref="E38:E55">
      <formula1>"功能,游戏,BUG修复,功能优化"</formula1>
    </dataValidation>
    <dataValidation type="list" sqref="E36:E37">
      <formula1>"功能,游戏,BUG修复,功能优化"</formula1>
    </dataValidation>
    <dataValidation type="list" sqref="E32:E35">
      <formula1>"功能,游戏,BUG修复,功能优化"</formula1>
    </dataValidation>
    <dataValidation type="list" sqref="E31">
      <formula1>"功能,游戏,BUG修复,功能优化"</formula1>
    </dataValidation>
    <dataValidation type="list" sqref="E29:E30">
      <formula1>"功能,游戏,BUG修复,功能优化"</formula1>
    </dataValidation>
    <dataValidation type="list" sqref="E28">
      <formula1>"功能,游戏,BUG修复,功能优化"</formula1>
    </dataValidation>
    <dataValidation type="list" sqref="E24:E27">
      <formula1>"功能,游戏,BUG修复,功能优化"</formula1>
    </dataValidation>
    <dataValidation type="list" sqref="F2:F55">
      <formula1>"H5,W2A,H5&amp;W2A,服务器"</formula1>
    </dataValidation>
    <dataValidation type="list" errorStyle="information" allowBlank="1" showErrorMessage="1" sqref="G2:G55 H2:I2 H15:I30 I3:I14 I31">
      <formula1>"否,是"</formula1>
    </dataValidation>
    <dataValidation type="list" sqref="E3:E23">
      <formula1>"功能,游戏,BUG修复,功能优化"</formula1>
    </dataValidation>
    <dataValidation type="list" sqref="E2">
      <formula1>"功能,游戏,BUG修复,功能优化"</formula1>
    </dataValidation>
  </dataValidations>
  <hyperlinks>
    <hyperlink ref="J2" r:id="rId1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16.5" customHeight="1">
      <c r="A1" s="4" t="s">
        <v>96</v>
      </c>
    </row>
    <row r="2" ht="60" customHeight="1">
      <c r="A2" s="4">
        <v/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cols>
    <col min="2" max="2" width="14.671875"/>
  </cols>
  <sheetData>
    <row r="1" ht="149.25" customHeight="1">
      <c r="A1" s="3" t="s">
        <v>97</v>
      </c>
    </row>
    <row r="3" ht="60" customHeight="1">
      <c r="A3" s="4">
        <v/>
      </c>
    </row>
    <row r="4" ht="16.5" customHeight="1">
      <c r="A4" s="12" t="s">
        <v>98</v>
      </c>
      <c r="B4" s="12" t="s">
        <v>99</v>
      </c>
      <c r="C4" s="12" t="s">
        <v>100</v>
      </c>
      <c r="D4" s="12" t="s">
        <v>101</v>
      </c>
      <c r="E4" s="12" t="s">
        <v>102</v>
      </c>
      <c r="F4" s="12" t="s">
        <v>103</v>
      </c>
      <c r="G4" s="12" t="s">
        <v>104</v>
      </c>
      <c r="H4" s="12" t="s">
        <v>105</v>
      </c>
      <c r="I4" s="12" t="s">
        <v>106</v>
      </c>
      <c r="J4" s="12" t="s">
        <v>107</v>
      </c>
      <c r="K4" s="12" t="s">
        <v>108</v>
      </c>
      <c r="L4" s="12" t="s">
        <v>109</v>
      </c>
      <c r="M4" s="12" t="s">
        <v>110</v>
      </c>
    </row>
    <row r="5" ht="16.5" customHeight="1">
      <c r="A5" s="7"/>
      <c r="B5" s="13" t="s">
        <v>111</v>
      </c>
      <c r="C5" s="13" t="n">
        <v>7510</v>
      </c>
      <c r="D5" s="13" t="n">
        <v>1336</v>
      </c>
      <c r="E5" s="13" t="n">
        <v>1934</v>
      </c>
      <c r="F5" s="17" t="n">
        <v>0.2575</v>
      </c>
      <c r="G5" s="13" t="n">
        <v>510305</v>
      </c>
      <c r="H5" s="13" t="n">
        <v>263.86</v>
      </c>
      <c r="I5" s="13" t="n">
        <v>1133</v>
      </c>
      <c r="J5" s="17" t="n">
        <v>0.5858</v>
      </c>
      <c r="K5" s="13" t="n">
        <v>76486</v>
      </c>
      <c r="L5" s="13" t="n">
        <v>67.51</v>
      </c>
      <c r="M5" s="17" t="n">
        <v>0.1499</v>
      </c>
    </row>
    <row r="6" ht="16.5" customHeight="1">
      <c r="A6" s="7"/>
      <c r="B6" s="13" t="s">
        <v>112</v>
      </c>
      <c r="C6" s="13" t="n">
        <v>6801</v>
      </c>
      <c r="D6" s="13" t="n">
        <v>1242</v>
      </c>
      <c r="E6" s="13" t="n">
        <v>1710</v>
      </c>
      <c r="F6" s="17" t="n">
        <v>0.2514</v>
      </c>
      <c r="G6" s="13" t="n">
        <v>464003</v>
      </c>
      <c r="H6" s="13" t="n">
        <v>271.35</v>
      </c>
      <c r="I6" s="13" t="n">
        <v>1024</v>
      </c>
      <c r="J6" s="17" t="n">
        <v>0.5988</v>
      </c>
      <c r="K6" s="13" t="n">
        <v>75397</v>
      </c>
      <c r="L6" s="13" t="n">
        <v>73.63</v>
      </c>
      <c r="M6" s="17" t="n">
        <v>0.1625</v>
      </c>
    </row>
    <row r="7" ht="16.5" customHeight="1">
      <c r="A7" s="7"/>
      <c r="B7" s="13" t="s">
        <v>113</v>
      </c>
      <c r="C7" s="13"/>
      <c r="D7" s="18" t="n">
        <v>-94</v>
      </c>
      <c r="E7" s="13"/>
      <c r="F7" s="20" t="n">
        <v>-0.0061</v>
      </c>
      <c r="G7" s="13"/>
      <c r="H7" s="24" t="n">
        <v>7.49</v>
      </c>
      <c r="I7" s="13"/>
      <c r="J7" s="25" t="n">
        <v>0.013</v>
      </c>
      <c r="K7" s="13"/>
      <c r="L7" s="24" t="n">
        <v>6.12</v>
      </c>
      <c r="M7" s="25" t="n">
        <v>0.0126</v>
      </c>
    </row>
  </sheetData>
  <mergeCells count="1">
    <mergeCell ref="A4:A7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122.25" customHeight="1">
      <c r="A1" s="3" t="s">
        <v>114</v>
      </c>
    </row>
    <row r="7" ht="60" customHeight="1">
      <c r="A7" s="4">
        <v/>
      </c>
    </row>
    <row r="8" ht="60" customHeight="1">
      <c r="A8" s="4">
        <v/>
      </c>
    </row>
    <row r="9" ht="60" customHeight="1">
      <c r="A9" s="4">
        <v/>
      </c>
    </row>
    <row r="10" ht="60" customHeight="1">
      <c r="A10" s="4">
        <v/>
      </c>
    </row>
    <row r="11" ht="60" customHeight="1">
      <c r="A11" s="4">
        <v/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16.5" customHeight="1">
      <c r="A1" s="3" t="s">
        <v>115</v>
      </c>
    </row>
    <row r="15" ht="60" customHeight="1">
      <c r="A15" s="4">
        <v/>
      </c>
    </row>
    <row r="16" ht="60" customHeight="1">
      <c r="A16" s="4">
        <v/>
      </c>
    </row>
    <row r="17" ht="60" customHeight="1">
      <c r="A17" s="4">
        <v/>
      </c>
    </row>
    <row r="28" ht="16.5" customHeight="1"/>
    <row r="58" ht="16.5" customHeight="1" hidden="1"/>
    <row r="59" ht="16.5" customHeight="1"/>
  </sheetData>
  <mergeCells count="1">
    <mergeCell ref="A1:I13"/>
  </mergeCells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41.25" customHeight="1">
      <c r="A1" s="3" t="s">
        <v>116</v>
      </c>
    </row>
    <row r="2" ht="16.5" customHeight="1">
      <c r="A2" s="4" t="s">
        <v>117</v>
      </c>
    </row>
  </sheetData>
  <mergeCells count="2">
    <mergeCell ref="A1:J1"/>
    <mergeCell ref="A2:T32"/>
  </mergeCells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57.75" customHeight="1">
      <c r="A1" s="3" t="s">
        <v>118</v>
      </c>
    </row>
    <row r="2" ht="16.5" customHeight="1">
      <c r="A2" s="4" t="s">
        <v>119</v>
      </c>
    </row>
    <row r="3" ht="16.5" customHeight="1">
      <c r="A3" s="4" t="s">
        <v>120</v>
      </c>
    </row>
    <row r="4" ht="16.5" customHeight="1">
      <c r="A4" s="4" t="s">
        <v>121</v>
      </c>
    </row>
    <row r="5" ht="16.5" customHeight="1">
      <c r="A5" s="4" t="s">
        <v>122</v>
      </c>
    </row>
  </sheetData>
  <mergeCells count="1">
    <mergeCell ref="A1:G1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DingTalk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DingTalk</dc:creator>
  <cp:lastModifiedBy>DingTalk</cp:lastModifiedBy>
  <dcterms:created xsi:type="dcterms:W3CDTF">2006-09-16T00:00:00Z</dcterms:created>
  <dcterms:modified xsi:type="dcterms:W3CDTF">2025-04-03T17:46:36Z</dcterms:modified>
</cp:coreProperties>
</file>